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3_ncr:1_{E3FE26AF-392C-4DC1-9AB8-7038DF47313F}" xr6:coauthVersionLast="47" xr6:coauthVersionMax="47" xr10:uidLastSave="{00000000-0000-0000-0000-000000000000}"/>
  <bookViews>
    <workbookView xWindow="-108" yWindow="-108" windowWidth="23256" windowHeight="12456" activeTab="3" xr2:uid="{BA0EB2A4-83F2-4424-817C-17009E818F52}"/>
  </bookViews>
  <sheets>
    <sheet name="Resume" sheetId="4" r:id="rId1"/>
    <sheet name="Courant" sheetId="1" r:id="rId2"/>
    <sheet name="Volume" sheetId="2" r:id="rId3"/>
    <sheet name="Taux_de_croissance_reelle" sheetId="3" r:id="rId4"/>
    <sheet name="Methodologie" sheetId="5" r:id="rId5"/>
  </sheets>
  <externalReferences>
    <externalReference r:id="rId6"/>
    <externalReference r:id="rId7"/>
    <externalReference r:id="rId8"/>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 i="2" l="1"/>
  <c r="V25" i="2" l="1"/>
  <c r="V21" i="2"/>
  <c r="V18" i="2"/>
  <c r="V15" i="2"/>
  <c r="V13" i="2"/>
  <c r="V14" i="2" l="1"/>
  <c r="V16" i="2" s="1"/>
  <c r="V24" i="2" s="1"/>
  <c r="V26" i="2" s="1"/>
  <c r="V23" i="1"/>
  <c r="V12" i="1" l="1"/>
  <c r="V11" i="1"/>
  <c r="V11" i="2" s="1"/>
  <c r="V20" i="1"/>
  <c r="V20" i="2" s="1"/>
  <c r="V25" i="1"/>
  <c r="V24" i="1"/>
  <c r="V21" i="1"/>
  <c r="V22" i="1" s="1"/>
  <c r="V22" i="2" s="1"/>
  <c r="V18" i="1"/>
  <c r="V15" i="1"/>
  <c r="V14" i="1"/>
  <c r="V13" i="1"/>
  <c r="V9" i="1" s="1"/>
  <c r="V12" i="2" l="1"/>
  <c r="V23" i="2"/>
  <c r="V16" i="1"/>
  <c r="V19" i="1"/>
  <c r="V19" i="2" s="1"/>
  <c r="V26" i="1"/>
  <c r="V10" i="1"/>
  <c r="V10" i="2" s="1"/>
  <c r="U23" i="2"/>
  <c r="T23" i="2"/>
  <c r="S23" i="2"/>
  <c r="R23" i="2"/>
  <c r="Q23" i="2"/>
  <c r="P23" i="2"/>
  <c r="O23" i="2"/>
  <c r="N23" i="2"/>
  <c r="M23" i="2"/>
  <c r="L23" i="2"/>
  <c r="K23" i="2"/>
  <c r="J23" i="2"/>
  <c r="I23" i="2"/>
  <c r="H23" i="2"/>
  <c r="G23" i="2"/>
  <c r="F23" i="2"/>
  <c r="E23" i="2"/>
  <c r="D23" i="2"/>
  <c r="U22" i="2"/>
  <c r="T22" i="2"/>
  <c r="S22" i="2"/>
  <c r="R22" i="2"/>
  <c r="Q22" i="2"/>
  <c r="P22" i="2"/>
  <c r="O22" i="2"/>
  <c r="N22" i="2"/>
  <c r="M22" i="2"/>
  <c r="L22" i="2"/>
  <c r="K22" i="2"/>
  <c r="J22" i="2"/>
  <c r="I22" i="2"/>
  <c r="H22" i="2"/>
  <c r="G22" i="2"/>
  <c r="F22" i="2"/>
  <c r="E22" i="2"/>
  <c r="D22" i="2"/>
  <c r="M19" i="2"/>
  <c r="N19" i="2"/>
  <c r="O19" i="2"/>
  <c r="P19" i="2"/>
  <c r="Q19" i="2"/>
  <c r="R19" i="2"/>
  <c r="S19" i="2"/>
  <c r="T19" i="2"/>
  <c r="U19" i="2"/>
  <c r="M20" i="2"/>
  <c r="N20" i="2"/>
  <c r="O20" i="2"/>
  <c r="P20" i="2"/>
  <c r="Q20" i="2"/>
  <c r="R20" i="2"/>
  <c r="S20" i="2"/>
  <c r="T20" i="2"/>
  <c r="U20" i="2"/>
  <c r="K19" i="2"/>
  <c r="L19" i="2"/>
  <c r="K20" i="2"/>
  <c r="L20" i="2"/>
  <c r="H19" i="2"/>
  <c r="I19" i="2"/>
  <c r="J19" i="2"/>
  <c r="H20" i="2"/>
  <c r="I20" i="2"/>
  <c r="J20" i="2"/>
  <c r="F19" i="2"/>
  <c r="G19" i="2"/>
  <c r="F20" i="2"/>
  <c r="G20" i="2"/>
  <c r="E19" i="2"/>
  <c r="E20" i="2"/>
  <c r="D20" i="2"/>
  <c r="D19" i="2"/>
  <c r="E22" i="1"/>
  <c r="F22" i="1"/>
  <c r="G22" i="1"/>
  <c r="H22" i="1"/>
  <c r="I22" i="1"/>
  <c r="J22" i="1"/>
  <c r="K22" i="1"/>
  <c r="L22" i="1"/>
  <c r="M22" i="1"/>
  <c r="N22" i="1"/>
  <c r="O22" i="1"/>
  <c r="P22" i="1"/>
  <c r="Q22" i="1"/>
  <c r="R22" i="1"/>
  <c r="S22" i="1"/>
  <c r="T22" i="1"/>
  <c r="U22" i="1"/>
  <c r="E23" i="1"/>
  <c r="F23" i="1"/>
  <c r="G23" i="1"/>
  <c r="H23" i="1"/>
  <c r="I23" i="1"/>
  <c r="J23" i="1"/>
  <c r="K23" i="1"/>
  <c r="L23" i="1"/>
  <c r="M23" i="1"/>
  <c r="N23" i="1"/>
  <c r="O23" i="1"/>
  <c r="P23" i="1"/>
  <c r="Q23" i="1"/>
  <c r="R23" i="1"/>
  <c r="S23" i="1"/>
  <c r="T23" i="1"/>
  <c r="U23" i="1"/>
  <c r="D22" i="1"/>
  <c r="D23" i="1"/>
  <c r="C23" i="1"/>
  <c r="C22" i="1"/>
  <c r="D19" i="1"/>
  <c r="E19" i="1"/>
  <c r="F19" i="1"/>
  <c r="G19" i="1"/>
  <c r="H19" i="1"/>
  <c r="I19" i="1"/>
  <c r="J19" i="1"/>
  <c r="K19" i="1"/>
  <c r="L19" i="1"/>
  <c r="M19" i="1"/>
  <c r="N19" i="1"/>
  <c r="O19" i="1"/>
  <c r="P19" i="1"/>
  <c r="Q19" i="1"/>
  <c r="R19" i="1"/>
  <c r="S19" i="1"/>
  <c r="T19" i="1"/>
  <c r="U19" i="1"/>
  <c r="D20" i="1"/>
  <c r="E20" i="1"/>
  <c r="F20" i="1"/>
  <c r="G20" i="1"/>
  <c r="H20" i="1"/>
  <c r="I20" i="1"/>
  <c r="J20" i="1"/>
  <c r="K20" i="1"/>
  <c r="L20" i="1"/>
  <c r="M20" i="1"/>
  <c r="N20" i="1"/>
  <c r="O20" i="1"/>
  <c r="P20" i="1"/>
  <c r="Q20" i="1"/>
  <c r="R20" i="1"/>
  <c r="S20" i="1"/>
  <c r="T20" i="1"/>
  <c r="U20" i="1"/>
  <c r="C20" i="1"/>
  <c r="C19" i="1"/>
  <c r="L24" i="2" l="1"/>
  <c r="M24" i="2"/>
  <c r="N24" i="2"/>
  <c r="O24" i="2"/>
  <c r="P24" i="2"/>
  <c r="Q24" i="2"/>
  <c r="R24" i="2"/>
  <c r="S24" i="2"/>
  <c r="T24" i="2"/>
  <c r="U24" i="2"/>
  <c r="L25" i="2"/>
  <c r="M25" i="2"/>
  <c r="N25" i="2"/>
  <c r="O25" i="2"/>
  <c r="P25" i="2"/>
  <c r="Q25" i="2"/>
  <c r="R25" i="2"/>
  <c r="S25" i="2"/>
  <c r="T25" i="2"/>
  <c r="U25" i="2"/>
  <c r="J24" i="2"/>
  <c r="K24" i="2"/>
  <c r="J25" i="2"/>
  <c r="K25" i="2"/>
  <c r="I24" i="2"/>
  <c r="I25" i="2"/>
  <c r="H24" i="2"/>
  <c r="H25" i="2"/>
  <c r="G24" i="2"/>
  <c r="G25" i="2"/>
  <c r="F24" i="2"/>
  <c r="F25" i="2"/>
  <c r="E24" i="2"/>
  <c r="E25" i="2"/>
  <c r="D25" i="2"/>
  <c r="D24" i="2"/>
  <c r="J21" i="2"/>
  <c r="K21" i="2"/>
  <c r="L21" i="2"/>
  <c r="M21" i="2"/>
  <c r="N21" i="2"/>
  <c r="O21" i="2"/>
  <c r="P21" i="2"/>
  <c r="Q21" i="2"/>
  <c r="R21" i="2"/>
  <c r="S21" i="2"/>
  <c r="T21" i="2"/>
  <c r="U21" i="2"/>
  <c r="G21" i="2"/>
  <c r="H21" i="2"/>
  <c r="I21" i="2"/>
  <c r="E21" i="2"/>
  <c r="F21" i="2"/>
  <c r="D21" i="2"/>
  <c r="P18" i="2"/>
  <c r="P26" i="2" s="1"/>
  <c r="Q18" i="2"/>
  <c r="Q26" i="2" s="1"/>
  <c r="R18" i="2"/>
  <c r="S18" i="2"/>
  <c r="T18" i="2"/>
  <c r="U18" i="2"/>
  <c r="L18" i="2"/>
  <c r="M18" i="2"/>
  <c r="N18" i="2"/>
  <c r="O18" i="2"/>
  <c r="J18" i="2"/>
  <c r="K18" i="2"/>
  <c r="G18" i="2"/>
  <c r="H18" i="2"/>
  <c r="I18" i="2"/>
  <c r="E18" i="2"/>
  <c r="F18" i="2"/>
  <c r="D18" i="2"/>
  <c r="D26" i="2" s="1"/>
  <c r="I25" i="1"/>
  <c r="J25" i="1"/>
  <c r="K25" i="1"/>
  <c r="L25" i="1"/>
  <c r="M25" i="1"/>
  <c r="N25" i="1"/>
  <c r="O25" i="1"/>
  <c r="P25" i="1"/>
  <c r="Q25" i="1"/>
  <c r="R25" i="1"/>
  <c r="S25" i="1"/>
  <c r="T25" i="1"/>
  <c r="U25" i="1"/>
  <c r="H25" i="1"/>
  <c r="G25" i="1"/>
  <c r="F25" i="1"/>
  <c r="E25" i="1"/>
  <c r="D25" i="1"/>
  <c r="C25" i="1"/>
  <c r="H24" i="1"/>
  <c r="I24" i="1"/>
  <c r="J24" i="1"/>
  <c r="K24" i="1"/>
  <c r="L24" i="1"/>
  <c r="M24" i="1"/>
  <c r="N24" i="1"/>
  <c r="O24" i="1"/>
  <c r="P24" i="1"/>
  <c r="Q24" i="1"/>
  <c r="R24" i="1"/>
  <c r="S24" i="1"/>
  <c r="T24" i="1"/>
  <c r="U24" i="1"/>
  <c r="G24" i="1"/>
  <c r="F24" i="1"/>
  <c r="E24" i="1"/>
  <c r="D24" i="1"/>
  <c r="C24" i="1"/>
  <c r="J21" i="1"/>
  <c r="K21" i="1"/>
  <c r="L21" i="1"/>
  <c r="M21" i="1"/>
  <c r="N21" i="1"/>
  <c r="O21" i="1"/>
  <c r="P21" i="1"/>
  <c r="Q21" i="1"/>
  <c r="R21" i="1"/>
  <c r="S21" i="1"/>
  <c r="T21" i="1"/>
  <c r="U21" i="1"/>
  <c r="E21" i="1"/>
  <c r="F21" i="1"/>
  <c r="G21" i="1"/>
  <c r="H21" i="1"/>
  <c r="I21" i="1"/>
  <c r="D21" i="1"/>
  <c r="C21" i="1"/>
  <c r="K18" i="1"/>
  <c r="L18" i="1"/>
  <c r="M18" i="1"/>
  <c r="N18" i="1"/>
  <c r="O18" i="1"/>
  <c r="P18" i="1"/>
  <c r="Q18" i="1"/>
  <c r="R18" i="1"/>
  <c r="S18" i="1"/>
  <c r="T18" i="1"/>
  <c r="U18" i="1"/>
  <c r="J18" i="1"/>
  <c r="I18" i="1"/>
  <c r="H18" i="1"/>
  <c r="G18" i="1"/>
  <c r="F18" i="1"/>
  <c r="E18" i="1"/>
  <c r="D18" i="1"/>
  <c r="C18" i="1"/>
  <c r="K15" i="2"/>
  <c r="L15" i="2"/>
  <c r="M15" i="2"/>
  <c r="N15" i="2"/>
  <c r="O15" i="2"/>
  <c r="P15" i="2"/>
  <c r="Q15" i="2"/>
  <c r="R15" i="2"/>
  <c r="S15" i="2"/>
  <c r="T15" i="2"/>
  <c r="U15" i="2"/>
  <c r="J15" i="2"/>
  <c r="I15" i="2"/>
  <c r="H15" i="2"/>
  <c r="G15" i="2"/>
  <c r="F15" i="2"/>
  <c r="E15" i="2"/>
  <c r="D15" i="2"/>
  <c r="K9" i="2"/>
  <c r="L9" i="2"/>
  <c r="M9" i="2"/>
  <c r="N9" i="2"/>
  <c r="O9" i="2"/>
  <c r="P9" i="2"/>
  <c r="Q9" i="2"/>
  <c r="R9" i="2"/>
  <c r="S9" i="2"/>
  <c r="T9" i="2"/>
  <c r="U9" i="2"/>
  <c r="J9" i="2"/>
  <c r="I9" i="2"/>
  <c r="H9" i="2"/>
  <c r="G9" i="2"/>
  <c r="F9" i="2"/>
  <c r="E9" i="2"/>
  <c r="D9" i="2"/>
  <c r="L14" i="2"/>
  <c r="M14" i="2"/>
  <c r="N14" i="2"/>
  <c r="O14" i="2"/>
  <c r="P14" i="2"/>
  <c r="Q14" i="2"/>
  <c r="R14" i="2"/>
  <c r="S14" i="2"/>
  <c r="T14" i="2"/>
  <c r="U14" i="2"/>
  <c r="K14" i="2"/>
  <c r="J14" i="2"/>
  <c r="I14" i="2"/>
  <c r="H14" i="2"/>
  <c r="G14" i="2"/>
  <c r="F14" i="2"/>
  <c r="E14" i="2"/>
  <c r="D14" i="2"/>
  <c r="U26" i="2" l="1"/>
  <c r="I26" i="2"/>
  <c r="J26" i="2"/>
  <c r="L26" i="2"/>
  <c r="R26" i="2"/>
  <c r="G26" i="2"/>
  <c r="T26" i="2"/>
  <c r="H26" i="1"/>
  <c r="F26" i="2"/>
  <c r="N26" i="2"/>
  <c r="E26" i="2"/>
  <c r="K26" i="2"/>
  <c r="M26" i="2"/>
  <c r="S26" i="2"/>
  <c r="H26" i="2"/>
  <c r="O26" i="2"/>
  <c r="J26" i="1"/>
  <c r="R26" i="1"/>
  <c r="N26" i="1"/>
  <c r="S26" i="1"/>
  <c r="O26" i="1"/>
  <c r="K26" i="1"/>
  <c r="C26" i="1"/>
  <c r="U26" i="1"/>
  <c r="Q26" i="1"/>
  <c r="M26" i="1"/>
  <c r="D26" i="1"/>
  <c r="T26" i="1"/>
  <c r="P26" i="1"/>
  <c r="L26" i="1"/>
  <c r="F26" i="1"/>
  <c r="E26" i="1"/>
  <c r="I26" i="1"/>
  <c r="G26" i="1"/>
  <c r="M13" i="2"/>
  <c r="N13" i="2"/>
  <c r="N16" i="2" s="1"/>
  <c r="O13" i="2"/>
  <c r="O16" i="2" s="1"/>
  <c r="P13" i="2"/>
  <c r="P16" i="2" s="1"/>
  <c r="Q13" i="2"/>
  <c r="R13" i="2"/>
  <c r="S13" i="2"/>
  <c r="S16" i="2" s="1"/>
  <c r="T13" i="2"/>
  <c r="T16" i="2" s="1"/>
  <c r="U13" i="2"/>
  <c r="L13" i="2"/>
  <c r="L16" i="2" s="1"/>
  <c r="K13" i="2"/>
  <c r="K16" i="2" s="1"/>
  <c r="J13" i="2"/>
  <c r="J16" i="2" s="1"/>
  <c r="I13" i="2"/>
  <c r="I16" i="2" s="1"/>
  <c r="H13" i="2"/>
  <c r="H16" i="2" s="1"/>
  <c r="G13" i="2"/>
  <c r="F13" i="2"/>
  <c r="F16" i="2" s="1"/>
  <c r="E13" i="2"/>
  <c r="E16" i="2" s="1"/>
  <c r="D13" i="2"/>
  <c r="U12" i="2"/>
  <c r="T12" i="2"/>
  <c r="S12" i="2"/>
  <c r="R12" i="2"/>
  <c r="Q12" i="2"/>
  <c r="P12" i="2"/>
  <c r="O12" i="2"/>
  <c r="N12" i="2"/>
  <c r="M12" i="2"/>
  <c r="L12" i="2"/>
  <c r="K12" i="2"/>
  <c r="J12" i="2"/>
  <c r="I12" i="2"/>
  <c r="H12" i="2"/>
  <c r="G12" i="2"/>
  <c r="F12" i="2"/>
  <c r="E12" i="2"/>
  <c r="D12" i="2"/>
  <c r="U11" i="2"/>
  <c r="T11" i="2"/>
  <c r="S11" i="2"/>
  <c r="R11" i="2"/>
  <c r="Q11" i="2"/>
  <c r="P11" i="2"/>
  <c r="O11" i="2"/>
  <c r="N11" i="2"/>
  <c r="M11" i="2"/>
  <c r="L11" i="2"/>
  <c r="K11" i="2"/>
  <c r="J11" i="2"/>
  <c r="I11" i="2"/>
  <c r="H11" i="2"/>
  <c r="G11" i="2"/>
  <c r="F11" i="2"/>
  <c r="E11" i="2"/>
  <c r="D11" i="2"/>
  <c r="G16" i="2"/>
  <c r="M16" i="2"/>
  <c r="Q16" i="2"/>
  <c r="R16" i="2"/>
  <c r="U16" i="2"/>
  <c r="M10" i="2" l="1"/>
  <c r="Q10" i="2"/>
  <c r="U10" i="2"/>
  <c r="K10" i="2"/>
  <c r="N10" i="2"/>
  <c r="L10" i="2"/>
  <c r="F10" i="2"/>
  <c r="R10" i="2"/>
  <c r="G10" i="2"/>
  <c r="H10" i="2"/>
  <c r="D10" i="2"/>
  <c r="E10" i="2"/>
  <c r="I10" i="2"/>
  <c r="O10" i="2"/>
  <c r="S10" i="2"/>
  <c r="D16" i="2"/>
  <c r="P10" i="2"/>
  <c r="T10" i="2"/>
  <c r="J10" i="2"/>
  <c r="U12" i="1"/>
  <c r="T12" i="1"/>
  <c r="S12" i="1"/>
  <c r="R12" i="1"/>
  <c r="Q12" i="1"/>
  <c r="P12" i="1"/>
  <c r="O12" i="1"/>
  <c r="N12" i="1"/>
  <c r="M12" i="1"/>
  <c r="L12" i="1"/>
  <c r="K12" i="1"/>
  <c r="J12" i="1"/>
  <c r="I12" i="1"/>
  <c r="H12" i="1"/>
  <c r="G12" i="1"/>
  <c r="F12" i="1"/>
  <c r="E12" i="1"/>
  <c r="D12" i="1"/>
  <c r="U11" i="1"/>
  <c r="T11" i="1"/>
  <c r="S11" i="1"/>
  <c r="R11" i="1"/>
  <c r="Q11" i="1"/>
  <c r="P11" i="1"/>
  <c r="O11" i="1"/>
  <c r="N11" i="1"/>
  <c r="M11" i="1"/>
  <c r="L11" i="1"/>
  <c r="K11" i="1"/>
  <c r="J11" i="1"/>
  <c r="I11" i="1"/>
  <c r="H11" i="1"/>
  <c r="G11" i="1"/>
  <c r="F11" i="1"/>
  <c r="E11" i="1"/>
  <c r="D11" i="1"/>
  <c r="C12" i="1"/>
  <c r="C11" i="1"/>
  <c r="F15" i="1"/>
  <c r="G15" i="1"/>
  <c r="H15" i="1"/>
  <c r="I15" i="1"/>
  <c r="J15" i="1"/>
  <c r="K15" i="1"/>
  <c r="L15" i="1"/>
  <c r="M15" i="1"/>
  <c r="N15" i="1"/>
  <c r="O15" i="1"/>
  <c r="P15" i="1"/>
  <c r="Q15" i="1"/>
  <c r="R15" i="1"/>
  <c r="S15" i="1"/>
  <c r="T15" i="1"/>
  <c r="U15" i="1"/>
  <c r="E15" i="1"/>
  <c r="D15" i="1"/>
  <c r="C15" i="1"/>
  <c r="F14" i="1"/>
  <c r="G14" i="1"/>
  <c r="H14" i="1"/>
  <c r="I14" i="1"/>
  <c r="J14" i="1"/>
  <c r="K14" i="1"/>
  <c r="L14" i="1"/>
  <c r="M14" i="1"/>
  <c r="N14" i="1"/>
  <c r="O14" i="1"/>
  <c r="P14" i="1"/>
  <c r="Q14" i="1"/>
  <c r="R14" i="1"/>
  <c r="S14" i="1"/>
  <c r="T14" i="1"/>
  <c r="U14" i="1"/>
  <c r="E14" i="1"/>
  <c r="D14" i="1"/>
  <c r="C14" i="1"/>
  <c r="E13" i="1"/>
  <c r="F13" i="1"/>
  <c r="G13" i="1"/>
  <c r="H13" i="1"/>
  <c r="I13" i="1"/>
  <c r="J13" i="1"/>
  <c r="K13" i="1"/>
  <c r="L13" i="1"/>
  <c r="M13" i="1"/>
  <c r="N13" i="1"/>
  <c r="O13" i="1"/>
  <c r="P13" i="1"/>
  <c r="Q13" i="1"/>
  <c r="R13" i="1"/>
  <c r="S13" i="1"/>
  <c r="T13" i="1"/>
  <c r="U13" i="1"/>
  <c r="D13" i="1"/>
  <c r="C13" i="1"/>
  <c r="D9" i="1"/>
  <c r="E9" i="1"/>
  <c r="F9" i="1"/>
  <c r="G9" i="1"/>
  <c r="H9" i="1"/>
  <c r="I9" i="1"/>
  <c r="J9" i="1"/>
  <c r="K9" i="1"/>
  <c r="L9" i="1"/>
  <c r="M9" i="1"/>
  <c r="N9" i="1"/>
  <c r="O9" i="1"/>
  <c r="P9" i="1"/>
  <c r="Q9" i="1"/>
  <c r="R9" i="1"/>
  <c r="S9" i="1"/>
  <c r="T9" i="1"/>
  <c r="U9" i="1"/>
  <c r="C9" i="1"/>
  <c r="U16" i="1" l="1"/>
  <c r="C16" i="1"/>
  <c r="C10" i="1"/>
  <c r="K10" i="1"/>
  <c r="K16" i="1"/>
  <c r="D16" i="1"/>
  <c r="D10" i="1"/>
  <c r="N10" i="1"/>
  <c r="N16" i="1"/>
  <c r="U10" i="1"/>
  <c r="Q10" i="1"/>
  <c r="Q16" i="1"/>
  <c r="M10" i="1"/>
  <c r="M16" i="1"/>
  <c r="I10" i="1"/>
  <c r="I16" i="1"/>
  <c r="E10" i="1"/>
  <c r="E16" i="1"/>
  <c r="S10" i="1"/>
  <c r="S16" i="1"/>
  <c r="O16" i="1"/>
  <c r="O10" i="1"/>
  <c r="G10" i="1"/>
  <c r="G16" i="1"/>
  <c r="R10" i="1"/>
  <c r="R16" i="1"/>
  <c r="J10" i="1"/>
  <c r="J16" i="1"/>
  <c r="F10" i="1"/>
  <c r="F16" i="1"/>
  <c r="T16" i="1"/>
  <c r="T10" i="1"/>
  <c r="P16" i="1"/>
  <c r="P10" i="1"/>
  <c r="L16" i="1"/>
  <c r="L10" i="1"/>
  <c r="H16" i="1"/>
  <c r="H10" i="1"/>
  <c r="V46" i="1"/>
  <c r="D46" i="1" l="1"/>
  <c r="E46" i="1"/>
  <c r="F46" i="1"/>
  <c r="G46" i="1"/>
  <c r="H46" i="1"/>
  <c r="I46" i="1"/>
  <c r="J46" i="1"/>
  <c r="K46" i="1"/>
  <c r="L46" i="1"/>
  <c r="M46" i="1"/>
  <c r="N46" i="1"/>
  <c r="O46" i="1"/>
  <c r="P46" i="1"/>
  <c r="Q46" i="1"/>
  <c r="R46" i="1"/>
  <c r="S46" i="1"/>
  <c r="T46" i="1"/>
  <c r="U46" i="1"/>
  <c r="C46" i="1"/>
  <c r="E13" i="4"/>
  <c r="F13" i="4"/>
  <c r="G13" i="4"/>
  <c r="H13" i="4"/>
  <c r="I13" i="4"/>
  <c r="J13" i="4"/>
  <c r="K13" i="4"/>
  <c r="L13" i="4"/>
  <c r="M13" i="4"/>
  <c r="N13" i="4"/>
  <c r="O13" i="4"/>
  <c r="P13" i="4"/>
  <c r="Q13" i="4"/>
  <c r="R13" i="4"/>
  <c r="S13" i="4"/>
  <c r="T13" i="4"/>
  <c r="U13" i="4"/>
  <c r="V13" i="4"/>
  <c r="E11" i="4"/>
  <c r="F11" i="4"/>
  <c r="G11" i="4"/>
  <c r="H11" i="4"/>
  <c r="I11" i="4"/>
  <c r="J11" i="4"/>
  <c r="K11" i="4"/>
  <c r="L11" i="4"/>
  <c r="M11" i="4"/>
  <c r="N11" i="4"/>
  <c r="O11" i="4"/>
  <c r="P11" i="4"/>
  <c r="Q11" i="4"/>
  <c r="R11" i="4"/>
  <c r="S11" i="4"/>
  <c r="T11" i="4"/>
  <c r="U11" i="4"/>
  <c r="V11" i="4"/>
  <c r="E9" i="3"/>
  <c r="F9" i="3"/>
  <c r="G9" i="3"/>
  <c r="H9" i="3"/>
  <c r="I9" i="3"/>
  <c r="J9" i="3"/>
  <c r="K9" i="3"/>
  <c r="L9" i="3"/>
  <c r="M9" i="3"/>
  <c r="N9" i="3"/>
  <c r="O9" i="3"/>
  <c r="P9" i="3"/>
  <c r="Q9" i="3"/>
  <c r="R9" i="3"/>
  <c r="S9" i="3"/>
  <c r="T9" i="3"/>
  <c r="U9" i="3"/>
  <c r="V9" i="3"/>
  <c r="E10" i="3"/>
  <c r="F10" i="3"/>
  <c r="G10" i="3"/>
  <c r="H10" i="3"/>
  <c r="I10" i="3"/>
  <c r="J10" i="3"/>
  <c r="K10" i="3"/>
  <c r="L10" i="3"/>
  <c r="M10" i="3"/>
  <c r="N10" i="3"/>
  <c r="O10" i="3"/>
  <c r="P10" i="3"/>
  <c r="Q10" i="3"/>
  <c r="R10" i="3"/>
  <c r="S10" i="3"/>
  <c r="T10" i="3"/>
  <c r="U10" i="3"/>
  <c r="V10" i="3"/>
  <c r="D10" i="3"/>
  <c r="V12" i="3" l="1"/>
  <c r="V11" i="3"/>
  <c r="U12" i="3"/>
  <c r="U11" i="3"/>
  <c r="T12" i="3"/>
  <c r="T11" i="3"/>
  <c r="S12" i="3"/>
  <c r="S11" i="3"/>
  <c r="R12" i="3"/>
  <c r="R11" i="3"/>
  <c r="Q12" i="3"/>
  <c r="Q11" i="3"/>
  <c r="P12" i="3"/>
  <c r="P11" i="3"/>
  <c r="O12" i="3"/>
  <c r="O11" i="3"/>
  <c r="N12" i="3"/>
  <c r="N11" i="3"/>
  <c r="M12" i="3"/>
  <c r="M11" i="3"/>
  <c r="L12" i="3"/>
  <c r="L11" i="3"/>
  <c r="K12" i="3"/>
  <c r="K11" i="3"/>
  <c r="J12" i="3"/>
  <c r="J11" i="3"/>
  <c r="I12" i="3"/>
  <c r="I11" i="3"/>
  <c r="H12" i="3"/>
  <c r="H11" i="3"/>
  <c r="G12" i="3"/>
  <c r="G11" i="3"/>
  <c r="F12" i="3"/>
  <c r="F11" i="3"/>
  <c r="E12" i="3"/>
  <c r="E11" i="3"/>
  <c r="D12" i="3"/>
  <c r="D11" i="3"/>
  <c r="P18" i="3" l="1"/>
  <c r="P21" i="3"/>
  <c r="L25" i="3"/>
  <c r="P25" i="3"/>
  <c r="Q13" i="3"/>
  <c r="H14" i="3"/>
  <c r="L14" i="3"/>
  <c r="G15" i="3"/>
  <c r="S15" i="3"/>
  <c r="S25" i="3"/>
  <c r="O25" i="3"/>
  <c r="K25" i="3"/>
  <c r="G25" i="3"/>
  <c r="D25" i="3"/>
  <c r="U24" i="3"/>
  <c r="Q24" i="3"/>
  <c r="M24" i="3"/>
  <c r="I24" i="3"/>
  <c r="V21" i="3"/>
  <c r="T21" i="3"/>
  <c r="R21" i="3"/>
  <c r="N21" i="3"/>
  <c r="L21" i="3"/>
  <c r="K21" i="3"/>
  <c r="J21" i="3"/>
  <c r="H21" i="3"/>
  <c r="F21" i="3"/>
  <c r="V18" i="3"/>
  <c r="T18" i="3"/>
  <c r="R18" i="3"/>
  <c r="O18" i="3"/>
  <c r="N18" i="3"/>
  <c r="L18" i="3"/>
  <c r="J18" i="3"/>
  <c r="G18" i="3"/>
  <c r="F18" i="3"/>
  <c r="O15" i="3"/>
  <c r="K15" i="3"/>
  <c r="U14" i="3"/>
  <c r="T14" i="3"/>
  <c r="Q14" i="3"/>
  <c r="P14" i="3"/>
  <c r="M14" i="3"/>
  <c r="I14" i="3"/>
  <c r="E14" i="3"/>
  <c r="V13" i="3"/>
  <c r="R13" i="3"/>
  <c r="N13" i="3"/>
  <c r="J13" i="3"/>
  <c r="I13" i="3"/>
  <c r="F13" i="3"/>
  <c r="V20" i="4"/>
  <c r="T20" i="4"/>
  <c r="S20" i="4"/>
  <c r="R20" i="4"/>
  <c r="O20" i="4"/>
  <c r="N20" i="4"/>
  <c r="L20" i="4"/>
  <c r="K20" i="4"/>
  <c r="J20" i="4"/>
  <c r="G20" i="4"/>
  <c r="F20" i="4"/>
  <c r="D20" i="4"/>
  <c r="T25" i="3"/>
  <c r="H25" i="3"/>
  <c r="D15" i="3" l="1"/>
  <c r="L15" i="3"/>
  <c r="T15" i="3"/>
  <c r="M13" i="3"/>
  <c r="D24" i="3"/>
  <c r="L24" i="3"/>
  <c r="P24" i="3"/>
  <c r="T24" i="3"/>
  <c r="G13" i="3"/>
  <c r="K13" i="3"/>
  <c r="O13" i="3"/>
  <c r="S16" i="3"/>
  <c r="S13" i="3"/>
  <c r="F14" i="3"/>
  <c r="J14" i="3"/>
  <c r="N16" i="3"/>
  <c r="N14" i="3"/>
  <c r="R14" i="3"/>
  <c r="V14" i="3"/>
  <c r="E15" i="3"/>
  <c r="I15" i="3"/>
  <c r="M15" i="3"/>
  <c r="Q15" i="3"/>
  <c r="U15" i="3"/>
  <c r="K18" i="3"/>
  <c r="K19" i="3"/>
  <c r="S18" i="3"/>
  <c r="E20" i="4"/>
  <c r="H15" i="3"/>
  <c r="P15" i="3"/>
  <c r="I19" i="3"/>
  <c r="G21" i="3"/>
  <c r="O21" i="3"/>
  <c r="S21" i="3"/>
  <c r="H24" i="3"/>
  <c r="D13" i="3"/>
  <c r="E35" i="3"/>
  <c r="I20" i="4"/>
  <c r="M20" i="4"/>
  <c r="Q20" i="4"/>
  <c r="U35" i="3"/>
  <c r="U20" i="4"/>
  <c r="H13" i="3"/>
  <c r="L13" i="3"/>
  <c r="P13" i="3"/>
  <c r="T13" i="3"/>
  <c r="G14" i="3"/>
  <c r="K14" i="3"/>
  <c r="O14" i="3"/>
  <c r="S14" i="3"/>
  <c r="F15" i="3"/>
  <c r="J15" i="3"/>
  <c r="N15" i="3"/>
  <c r="R15" i="3"/>
  <c r="V15" i="3"/>
  <c r="D21" i="3"/>
  <c r="F24" i="3"/>
  <c r="J24" i="3"/>
  <c r="N24" i="3"/>
  <c r="R24" i="3"/>
  <c r="V24" i="3"/>
  <c r="E25" i="3"/>
  <c r="I25" i="3"/>
  <c r="M25" i="3"/>
  <c r="Q25" i="3"/>
  <c r="U25" i="3"/>
  <c r="H20" i="4"/>
  <c r="P20" i="4"/>
  <c r="I16" i="3"/>
  <c r="Q16" i="3"/>
  <c r="D14" i="3"/>
  <c r="E18" i="3"/>
  <c r="I18" i="3"/>
  <c r="M18" i="3"/>
  <c r="Q18" i="3"/>
  <c r="U18" i="3"/>
  <c r="E21" i="3"/>
  <c r="I21" i="3"/>
  <c r="M21" i="3"/>
  <c r="Q21" i="3"/>
  <c r="U21" i="3"/>
  <c r="G24" i="3"/>
  <c r="K24" i="3"/>
  <c r="O24" i="3"/>
  <c r="S24" i="3"/>
  <c r="F25" i="3"/>
  <c r="J25" i="3"/>
  <c r="N25" i="3"/>
  <c r="R25" i="3"/>
  <c r="V25" i="3"/>
  <c r="U13" i="3"/>
  <c r="E13" i="3"/>
  <c r="E24" i="3"/>
  <c r="H18" i="3"/>
  <c r="Q19" i="3"/>
  <c r="D13" i="4"/>
  <c r="D22" i="4"/>
  <c r="H22" i="4"/>
  <c r="L22" i="4"/>
  <c r="P22" i="4"/>
  <c r="T22" i="4"/>
  <c r="V19" i="3"/>
  <c r="F22" i="4"/>
  <c r="J22" i="4"/>
  <c r="N22" i="4"/>
  <c r="R22" i="4"/>
  <c r="V22" i="4"/>
  <c r="E22" i="4"/>
  <c r="I22" i="4"/>
  <c r="M22" i="4"/>
  <c r="Q22" i="4"/>
  <c r="U22" i="4"/>
  <c r="K26" i="3"/>
  <c r="O26" i="3"/>
  <c r="S26" i="3"/>
  <c r="F19" i="3"/>
  <c r="J19" i="3"/>
  <c r="R19" i="3"/>
  <c r="J22" i="3"/>
  <c r="N22" i="3"/>
  <c r="R22" i="3"/>
  <c r="G9" i="4"/>
  <c r="K9" i="4"/>
  <c r="O9" i="4"/>
  <c r="D18" i="3"/>
  <c r="L26" i="3"/>
  <c r="I35" i="3"/>
  <c r="M35" i="3"/>
  <c r="Q35" i="3"/>
  <c r="G22" i="4"/>
  <c r="K22" i="4"/>
  <c r="O22" i="4"/>
  <c r="S22" i="4"/>
  <c r="D11" i="4"/>
  <c r="E26" i="3"/>
  <c r="M26" i="3"/>
  <c r="Q26" i="3"/>
  <c r="U26" i="3"/>
  <c r="D19" i="3"/>
  <c r="H19" i="3"/>
  <c r="P19" i="3"/>
  <c r="T19" i="3"/>
  <c r="D22" i="3"/>
  <c r="H22" i="3"/>
  <c r="L22" i="3"/>
  <c r="P22" i="3"/>
  <c r="T22" i="3"/>
  <c r="E9" i="4"/>
  <c r="I9" i="4"/>
  <c r="M9" i="4"/>
  <c r="Q9" i="4"/>
  <c r="U9" i="4"/>
  <c r="D16" i="3"/>
  <c r="L16" i="3"/>
  <c r="P16" i="3"/>
  <c r="T16" i="3"/>
  <c r="F26" i="3"/>
  <c r="J26" i="3"/>
  <c r="N26" i="3"/>
  <c r="R26" i="3"/>
  <c r="V26" i="3"/>
  <c r="O20" i="3"/>
  <c r="S20" i="3"/>
  <c r="G23" i="3"/>
  <c r="O23" i="3"/>
  <c r="S23" i="3"/>
  <c r="D26" i="3"/>
  <c r="T26" i="3"/>
  <c r="E18" i="4"/>
  <c r="E31" i="3"/>
  <c r="I18" i="4"/>
  <c r="I31" i="3"/>
  <c r="M18" i="4"/>
  <c r="M31" i="3"/>
  <c r="Q18" i="4"/>
  <c r="Q31" i="3"/>
  <c r="U18" i="4"/>
  <c r="U31" i="3"/>
  <c r="F32" i="3"/>
  <c r="J32" i="3"/>
  <c r="N32" i="3"/>
  <c r="R32" i="3"/>
  <c r="V32" i="3"/>
  <c r="G33" i="3"/>
  <c r="K33" i="3"/>
  <c r="O33" i="3"/>
  <c r="S33" i="3"/>
  <c r="D34" i="3"/>
  <c r="H34" i="3"/>
  <c r="L34" i="3"/>
  <c r="P34" i="3"/>
  <c r="T34" i="3"/>
  <c r="F37" i="3"/>
  <c r="J37" i="3"/>
  <c r="N37" i="3"/>
  <c r="R37" i="3"/>
  <c r="V37" i="3"/>
  <c r="G38" i="3"/>
  <c r="K38" i="3"/>
  <c r="O38" i="3"/>
  <c r="S38" i="3"/>
  <c r="D39" i="3"/>
  <c r="H39" i="3"/>
  <c r="L39" i="3"/>
  <c r="P39" i="3"/>
  <c r="T39" i="3"/>
  <c r="E40" i="3"/>
  <c r="I40" i="3"/>
  <c r="M40" i="3"/>
  <c r="Q40" i="3"/>
  <c r="U40" i="3"/>
  <c r="F41" i="3"/>
  <c r="J41" i="3"/>
  <c r="N41" i="3"/>
  <c r="R41" i="3"/>
  <c r="V41" i="3"/>
  <c r="F31" i="3"/>
  <c r="F18" i="4"/>
  <c r="J18" i="4"/>
  <c r="J31" i="3"/>
  <c r="N31" i="3"/>
  <c r="N18" i="4"/>
  <c r="R18" i="4"/>
  <c r="R31" i="3"/>
  <c r="V31" i="3"/>
  <c r="V18" i="4"/>
  <c r="G32" i="3"/>
  <c r="K32" i="3"/>
  <c r="O32" i="3"/>
  <c r="S32" i="3"/>
  <c r="D33" i="3"/>
  <c r="H33" i="3"/>
  <c r="L33" i="3"/>
  <c r="P33" i="3"/>
  <c r="T33" i="3"/>
  <c r="E34" i="3"/>
  <c r="I34" i="3"/>
  <c r="M34" i="3"/>
  <c r="Q34" i="3"/>
  <c r="U34" i="3"/>
  <c r="F35" i="3"/>
  <c r="J35" i="3"/>
  <c r="N35" i="3"/>
  <c r="R35" i="3"/>
  <c r="V35" i="3"/>
  <c r="G37" i="3"/>
  <c r="K37" i="3"/>
  <c r="O37" i="3"/>
  <c r="S37" i="3"/>
  <c r="D38" i="3"/>
  <c r="H38" i="3"/>
  <c r="L38" i="3"/>
  <c r="P38" i="3"/>
  <c r="T38" i="3"/>
  <c r="E39" i="3"/>
  <c r="I39" i="3"/>
  <c r="M39" i="3"/>
  <c r="Q39" i="3"/>
  <c r="U39" i="3"/>
  <c r="F40" i="3"/>
  <c r="J40" i="3"/>
  <c r="N40" i="3"/>
  <c r="R40" i="3"/>
  <c r="V40" i="3"/>
  <c r="G41" i="3"/>
  <c r="K41" i="3"/>
  <c r="O41" i="3"/>
  <c r="S41" i="3"/>
  <c r="G18" i="4"/>
  <c r="G31" i="3"/>
  <c r="K18" i="4"/>
  <c r="K31" i="3"/>
  <c r="O18" i="4"/>
  <c r="O31" i="3"/>
  <c r="S18" i="4"/>
  <c r="S31" i="3"/>
  <c r="D32" i="3"/>
  <c r="H32" i="3"/>
  <c r="L32" i="3"/>
  <c r="P32" i="3"/>
  <c r="T32" i="3"/>
  <c r="E33" i="3"/>
  <c r="I33" i="3"/>
  <c r="M33" i="3"/>
  <c r="Q33" i="3"/>
  <c r="U33" i="3"/>
  <c r="F34" i="3"/>
  <c r="J34" i="3"/>
  <c r="N34" i="3"/>
  <c r="R34" i="3"/>
  <c r="V34" i="3"/>
  <c r="G35" i="3"/>
  <c r="K35" i="3"/>
  <c r="O35" i="3"/>
  <c r="S35" i="3"/>
  <c r="D37" i="3"/>
  <c r="H37" i="3"/>
  <c r="L37" i="3"/>
  <c r="P37" i="3"/>
  <c r="T37" i="3"/>
  <c r="E38" i="3"/>
  <c r="I38" i="3"/>
  <c r="M38" i="3"/>
  <c r="Q38" i="3"/>
  <c r="U38" i="3"/>
  <c r="F39" i="3"/>
  <c r="J39" i="3"/>
  <c r="N39" i="3"/>
  <c r="R39" i="3"/>
  <c r="V39" i="3"/>
  <c r="G40" i="3"/>
  <c r="K40" i="3"/>
  <c r="O40" i="3"/>
  <c r="S40" i="3"/>
  <c r="D41" i="3"/>
  <c r="H41" i="3"/>
  <c r="L41" i="3"/>
  <c r="P41" i="3"/>
  <c r="T41" i="3"/>
  <c r="D18" i="4"/>
  <c r="D31" i="3"/>
  <c r="H18" i="4"/>
  <c r="H31" i="3"/>
  <c r="L18" i="4"/>
  <c r="L31" i="3"/>
  <c r="P18" i="4"/>
  <c r="P31" i="3"/>
  <c r="T18" i="4"/>
  <c r="T31" i="3"/>
  <c r="E32" i="3"/>
  <c r="I32" i="3"/>
  <c r="M32" i="3"/>
  <c r="Q32" i="3"/>
  <c r="U32" i="3"/>
  <c r="F33" i="3"/>
  <c r="J33" i="3"/>
  <c r="N33" i="3"/>
  <c r="R33" i="3"/>
  <c r="V33" i="3"/>
  <c r="G34" i="3"/>
  <c r="K34" i="3"/>
  <c r="O34" i="3"/>
  <c r="S34" i="3"/>
  <c r="D35" i="3"/>
  <c r="H35" i="3"/>
  <c r="L35" i="3"/>
  <c r="P35" i="3"/>
  <c r="T35" i="3"/>
  <c r="E37" i="3"/>
  <c r="I37" i="3"/>
  <c r="M37" i="3"/>
  <c r="Q37" i="3"/>
  <c r="U37" i="3"/>
  <c r="F38" i="3"/>
  <c r="J38" i="3"/>
  <c r="N38" i="3"/>
  <c r="R38" i="3"/>
  <c r="V38" i="3"/>
  <c r="G39" i="3"/>
  <c r="K39" i="3"/>
  <c r="O39" i="3"/>
  <c r="S39" i="3"/>
  <c r="D40" i="3"/>
  <c r="H40" i="3"/>
  <c r="L40" i="3"/>
  <c r="P40" i="3"/>
  <c r="T40" i="3"/>
  <c r="E41" i="3"/>
  <c r="I41" i="3"/>
  <c r="M41" i="3"/>
  <c r="Q41" i="3"/>
  <c r="U41" i="3"/>
  <c r="V16" i="3" l="1"/>
  <c r="F16" i="3"/>
  <c r="K16" i="3"/>
  <c r="K23" i="3"/>
  <c r="H16" i="3"/>
  <c r="L19" i="3"/>
  <c r="F22" i="3"/>
  <c r="H26" i="3"/>
  <c r="V23" i="3"/>
  <c r="V22" i="3"/>
  <c r="M20" i="3"/>
  <c r="M19" i="3"/>
  <c r="U16" i="3"/>
  <c r="E16" i="3"/>
  <c r="K22" i="3"/>
  <c r="O22" i="3"/>
  <c r="I20" i="3"/>
  <c r="G19" i="3"/>
  <c r="S19" i="3"/>
  <c r="Q22" i="3"/>
  <c r="U20" i="3"/>
  <c r="U19" i="3"/>
  <c r="K20" i="3"/>
  <c r="G26" i="3"/>
  <c r="E23" i="3"/>
  <c r="E22" i="3"/>
  <c r="E20" i="3"/>
  <c r="E19" i="3"/>
  <c r="S22" i="3"/>
  <c r="R16" i="3"/>
  <c r="J16" i="3"/>
  <c r="O16" i="3"/>
  <c r="G16" i="3"/>
  <c r="Q23" i="3"/>
  <c r="U23" i="3"/>
  <c r="U22" i="3"/>
  <c r="G20" i="3"/>
  <c r="P26" i="3"/>
  <c r="I26" i="3"/>
  <c r="S9" i="4"/>
  <c r="N19" i="3"/>
  <c r="I23" i="3"/>
  <c r="I22" i="3"/>
  <c r="M23" i="3"/>
  <c r="M22" i="3"/>
  <c r="M16" i="3"/>
  <c r="Q20" i="3"/>
  <c r="G22" i="3"/>
  <c r="O19" i="3"/>
  <c r="P9" i="4"/>
  <c r="N9" i="4"/>
  <c r="P23" i="3"/>
  <c r="T20" i="3"/>
  <c r="D20" i="3"/>
  <c r="F23" i="3"/>
  <c r="J20" i="3"/>
  <c r="L9" i="4"/>
  <c r="J9" i="4"/>
  <c r="L23" i="3"/>
  <c r="P20" i="3"/>
  <c r="R23" i="3"/>
  <c r="V20" i="3"/>
  <c r="F20" i="3"/>
  <c r="H9" i="4"/>
  <c r="H20" i="3"/>
  <c r="V9" i="4"/>
  <c r="F9" i="4"/>
  <c r="H23" i="3"/>
  <c r="L20" i="3"/>
  <c r="N23" i="3"/>
  <c r="R20" i="3"/>
  <c r="T9" i="4"/>
  <c r="D9" i="4"/>
  <c r="D9" i="3"/>
  <c r="R9" i="4"/>
  <c r="T23" i="3"/>
  <c r="D23" i="3"/>
  <c r="J23" i="3"/>
  <c r="N20" i="3"/>
</calcChain>
</file>

<file path=xl/sharedStrings.xml><?xml version="1.0" encoding="utf-8"?>
<sst xmlns="http://schemas.openxmlformats.org/spreadsheetml/2006/main" count="115" uniqueCount="31">
  <si>
    <t>SYNTHESE DES COMPTES RETROPOLES A PRIX COURANT</t>
  </si>
  <si>
    <t>En milliards de F CFA</t>
  </si>
  <si>
    <t>PIB</t>
  </si>
  <si>
    <t>VALEUR AJOUTEE</t>
  </si>
  <si>
    <t>IMPÔTS ET TAXES</t>
  </si>
  <si>
    <t>IMPORTATIONS</t>
  </si>
  <si>
    <t>Total Ressources</t>
  </si>
  <si>
    <t xml:space="preserve">CONSOMMATION FINALE </t>
  </si>
  <si>
    <t>MENAGES + ISBLM</t>
  </si>
  <si>
    <t>ADMINISTRATIONS PUBLIQUES</t>
  </si>
  <si>
    <t xml:space="preserve">FBCF </t>
  </si>
  <si>
    <t>PRIVEE</t>
  </si>
  <si>
    <t>PUBLIQUE</t>
  </si>
  <si>
    <t>VARIATION DE STOCK</t>
  </si>
  <si>
    <t>EXPORTATIONS</t>
  </si>
  <si>
    <t>Total Emplois</t>
  </si>
  <si>
    <t>COMPTES DEFINITIFS DE 1996 A 2015 SELON LE SCN 1993 BASE 1996</t>
  </si>
  <si>
    <t>VARIATION DES COMPTES SCN 2008 BASE 2015 PAR RAPPORT AUX COMPTES SCN 1993 BASE 1996</t>
  </si>
  <si>
    <t>CONSOMMATION FINALE</t>
  </si>
  <si>
    <t>FBCF</t>
  </si>
  <si>
    <t>SYNTHESE DES COMPTES RETROPOLES EN VOLUME</t>
  </si>
  <si>
    <t>SYNTHESE DES COMPTES RETROPOLES : TAUX DE CROISSANCE REELLE</t>
  </si>
  <si>
    <t>SYNTHESE DES COMPTES RETROPOLES</t>
  </si>
  <si>
    <t>COMPTES RETROPOLES DE 1996 A 2015 SELON LE SCN 2008 BASE 2015</t>
  </si>
  <si>
    <t>CROISSANCE DU PIB</t>
  </si>
  <si>
    <t>DEFLATEUR DU PIB</t>
  </si>
  <si>
    <t>TERME DE L'ECHANGE</t>
  </si>
  <si>
    <t>PRIMAIRE</t>
  </si>
  <si>
    <t>SECONDAIRE</t>
  </si>
  <si>
    <t>TERTIAARE</t>
  </si>
  <si>
    <t xml:space="preserve">METHODOLOGIE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</si>
</sst>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 _C_F_A_-;\-* #,##0\ _C_F_A_-;_-* &quot;-&quot;\ _C_F_A_-;_-@_-"/>
    <numFmt numFmtId="165" formatCode="_-* #,##0.00\ _C_F_A_-;\-* #,##0.00\ _C_F_A_-;_-* &quot;-&quot;??\ _C_F_A_-;_-@_-"/>
    <numFmt numFmtId="166" formatCode="_-* #,##0.0\ _€_-;\-* #,##0.0\ _€_-;_-* &quot;-&quot;??\ _€_-;_-@_-"/>
    <numFmt numFmtId="167" formatCode="_-* #,##0\ _€_-;\-* #,##0\ _€_-;_-* &quot;-&quot;\ _€_-;_-@_-"/>
    <numFmt numFmtId="168" formatCode="0.0%"/>
    <numFmt numFmtId="169" formatCode="_-* #,##0.0\ _C_F_A_-;\-* #,##0.0\ _C_F_A_-;_-* &quot;-&quot;?\ _C_F_A_-;_-@_-"/>
    <numFmt numFmtId="170" formatCode="_-* #,##0.0\ _€_-;\-* #,##0.0\ _€_-;_-* &quot;-&quot;?\ _€_-;_-@_-"/>
    <numFmt numFmtId="171" formatCode="_-* #,##0.00000\ _C_F_A_-;\-* #,##0.00000\ _C_F_A_-;_-* &quot;-&quot;\ _C_F_A_-;_-@_-"/>
    <numFmt numFmtId="172" formatCode="_-* #,##0.000\ _C_F_A_-;\-* #,##0.000\ _C_F_A_-;_-* &quot;-&quot;\ _C_F_A_-;_-@_-"/>
    <numFmt numFmtId="173" formatCode="_-* #,##0.00\ _€_-;\-* #,##0.00\ _€_-;_-* &quot;-&quot;??\ _€_-;_-@_-"/>
    <numFmt numFmtId="174" formatCode="_-* #,##0.000\ _€_-;\-* #,##0.000\ _€_-;_-* &quot;-&quot;??\ _€_-;_-@_-"/>
    <numFmt numFmtId="175" formatCode="_-* #,##0.0000\ _C_F_A_-;\-* #,##0.0000\ _C_F_A_-;_-* &quot;-&quot;?\ _C_F_A_-;_-@_-"/>
  </numFmts>
  <fonts count="17" x14ac:knownFonts="1">
    <font>
      <sz val="11"/>
      <color theme="1"/>
      <name val="Calibri"/>
      <family val="2"/>
      <scheme val="minor"/>
    </font>
    <font>
      <sz val="11"/>
      <color theme="1"/>
      <name val="Calibri"/>
      <family val="2"/>
      <scheme val="minor"/>
    </font>
    <font>
      <sz val="11"/>
      <color theme="1"/>
      <name val="Times New Roman"/>
      <family val="1"/>
    </font>
    <font>
      <b/>
      <sz val="28"/>
      <color theme="1"/>
      <name val="Times New Roman"/>
      <family val="1"/>
    </font>
    <font>
      <sz val="11"/>
      <color rgb="FF000000"/>
      <name val="Calibri"/>
      <family val="2"/>
    </font>
    <font>
      <b/>
      <i/>
      <sz val="20"/>
      <color rgb="FF000000"/>
      <name val="Times New Roman"/>
      <family val="1"/>
    </font>
    <font>
      <b/>
      <sz val="20"/>
      <color theme="1"/>
      <name val="Times New Roman"/>
      <family val="1"/>
    </font>
    <font>
      <b/>
      <i/>
      <sz val="14"/>
      <color rgb="FF000000"/>
      <name val="Times New Roman"/>
      <family val="1"/>
    </font>
    <font>
      <i/>
      <sz val="16"/>
      <color rgb="FF000000"/>
      <name val="Times New Roman"/>
      <family val="1"/>
    </font>
    <font>
      <b/>
      <sz val="20"/>
      <color rgb="FF000000"/>
      <name val="Times New Roman"/>
      <family val="1"/>
    </font>
    <font>
      <b/>
      <sz val="16"/>
      <color rgb="FF000000"/>
      <name val="Times New Roman"/>
      <family val="1"/>
    </font>
    <font>
      <b/>
      <sz val="14"/>
      <color rgb="FF000000"/>
      <name val="Times New Roman"/>
      <family val="1"/>
    </font>
    <font>
      <sz val="10"/>
      <name val="Arial"/>
      <family val="2"/>
    </font>
    <font>
      <sz val="12"/>
      <name val="Times New Roman"/>
      <family val="1"/>
    </font>
    <font>
      <sz val="16"/>
      <color rgb="FF000000"/>
      <name val="Times New Roman"/>
      <family val="1"/>
    </font>
    <font>
      <b/>
      <sz val="36"/>
      <color theme="1"/>
      <name val="Arial Black"/>
      <family val="2"/>
    </font>
    <font>
      <i/>
      <sz val="14"/>
      <color rgb="FF000000"/>
      <name val="Times New Roman"/>
      <family val="1"/>
    </font>
  </fonts>
  <fills count="6">
    <fill>
      <patternFill patternType="none"/>
    </fill>
    <fill>
      <patternFill patternType="gray125"/>
    </fill>
    <fill>
      <patternFill patternType="solid">
        <fgColor theme="4"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79998168889431442"/>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12" fillId="0" borderId="0"/>
  </cellStyleXfs>
  <cellXfs count="52">
    <xf numFmtId="0" fontId="0" fillId="0" borderId="0" xfId="0"/>
    <xf numFmtId="0" fontId="2" fillId="0" borderId="0" xfId="0" applyFont="1"/>
    <xf numFmtId="164" fontId="2" fillId="0" borderId="0" xfId="2" applyFont="1"/>
    <xf numFmtId="0" fontId="5" fillId="2" borderId="2" xfId="4" applyFont="1" applyFill="1" applyBorder="1" applyAlignment="1">
      <alignment horizontal="left" vertical="center"/>
    </xf>
    <xf numFmtId="0" fontId="6" fillId="2" borderId="0" xfId="0" applyFont="1" applyFill="1" applyAlignment="1">
      <alignment horizontal="center" vertical="center"/>
    </xf>
    <xf numFmtId="0" fontId="7" fillId="0" borderId="2" xfId="4" applyFont="1" applyBorder="1" applyAlignment="1">
      <alignment vertical="top"/>
    </xf>
    <xf numFmtId="166" fontId="8" fillId="0" borderId="0" xfId="1" applyNumberFormat="1" applyFont="1" applyBorder="1" applyAlignment="1">
      <alignment horizontal="center" vertical="center"/>
    </xf>
    <xf numFmtId="0" fontId="9" fillId="3" borderId="2" xfId="4" applyFont="1" applyFill="1" applyBorder="1" applyAlignment="1">
      <alignment vertical="top"/>
    </xf>
    <xf numFmtId="166" fontId="9" fillId="3" borderId="0" xfId="1" applyNumberFormat="1" applyFont="1" applyFill="1" applyBorder="1" applyAlignment="1">
      <alignment horizontal="center" vertical="center"/>
    </xf>
    <xf numFmtId="166" fontId="10" fillId="0" borderId="0" xfId="1" applyNumberFormat="1" applyFont="1" applyBorder="1" applyAlignment="1">
      <alignment horizontal="center" vertical="center"/>
    </xf>
    <xf numFmtId="0" fontId="11" fillId="0" borderId="2" xfId="4" applyFont="1" applyBorder="1" applyAlignment="1">
      <alignment vertical="top"/>
    </xf>
    <xf numFmtId="0" fontId="10" fillId="4" borderId="2" xfId="4" applyFont="1" applyFill="1" applyBorder="1" applyAlignment="1">
      <alignment vertical="top"/>
    </xf>
    <xf numFmtId="166" fontId="10" fillId="4" borderId="0" xfId="1" applyNumberFormat="1" applyFont="1" applyFill="1" applyBorder="1" applyAlignment="1">
      <alignment horizontal="center" vertical="center"/>
    </xf>
    <xf numFmtId="167" fontId="13" fillId="0" borderId="2" xfId="5" applyNumberFormat="1" applyFont="1" applyBorder="1" applyAlignment="1">
      <alignment vertical="center"/>
    </xf>
    <xf numFmtId="166" fontId="14" fillId="0" borderId="0" xfId="1" applyNumberFormat="1" applyFont="1" applyBorder="1" applyAlignment="1">
      <alignment horizontal="center" vertical="center"/>
    </xf>
    <xf numFmtId="168" fontId="2" fillId="0" borderId="0" xfId="3" applyNumberFormat="1" applyFont="1"/>
    <xf numFmtId="169" fontId="2" fillId="0" borderId="0" xfId="0" applyNumberFormat="1" applyFont="1"/>
    <xf numFmtId="170" fontId="2" fillId="0" borderId="0" xfId="0" applyNumberFormat="1" applyFont="1"/>
    <xf numFmtId="168" fontId="6" fillId="0" borderId="0" xfId="3" applyNumberFormat="1" applyFont="1" applyFill="1"/>
    <xf numFmtId="168" fontId="9" fillId="3" borderId="0" xfId="3" applyNumberFormat="1" applyFont="1" applyFill="1" applyBorder="1" applyAlignment="1">
      <alignment horizontal="center" vertical="center"/>
    </xf>
    <xf numFmtId="168" fontId="10" fillId="0" borderId="0" xfId="3" applyNumberFormat="1" applyFont="1" applyBorder="1" applyAlignment="1">
      <alignment horizontal="center" vertical="center"/>
    </xf>
    <xf numFmtId="168" fontId="10" fillId="4" borderId="0" xfId="3" applyNumberFormat="1" applyFont="1" applyFill="1" applyBorder="1" applyAlignment="1">
      <alignment horizontal="center" vertical="center"/>
    </xf>
    <xf numFmtId="168" fontId="8" fillId="0" borderId="0" xfId="3" applyNumberFormat="1" applyFont="1" applyBorder="1" applyAlignment="1">
      <alignment horizontal="center" vertical="center"/>
    </xf>
    <xf numFmtId="165" fontId="2" fillId="0" borderId="0" xfId="1" applyFont="1"/>
    <xf numFmtId="166" fontId="2" fillId="0" borderId="0" xfId="2" applyNumberFormat="1" applyFont="1"/>
    <xf numFmtId="171" fontId="2" fillId="0" borderId="0" xfId="2" applyNumberFormat="1" applyFont="1"/>
    <xf numFmtId="10" fontId="2" fillId="0" borderId="0" xfId="3" applyNumberFormat="1" applyFont="1"/>
    <xf numFmtId="172" fontId="2" fillId="0" borderId="0" xfId="2" applyNumberFormat="1" applyFont="1"/>
    <xf numFmtId="0" fontId="15" fillId="0" borderId="0" xfId="0" applyFont="1" applyAlignment="1">
      <alignment vertical="center" textRotation="90" wrapText="1"/>
    </xf>
    <xf numFmtId="0" fontId="7" fillId="0" borderId="6" xfId="4" applyFont="1" applyBorder="1" applyAlignment="1">
      <alignment vertical="top"/>
    </xf>
    <xf numFmtId="168" fontId="14" fillId="0" borderId="0" xfId="3" applyNumberFormat="1" applyFont="1" applyBorder="1" applyAlignment="1">
      <alignment horizontal="center" vertical="center"/>
    </xf>
    <xf numFmtId="0" fontId="7" fillId="0" borderId="7" xfId="4" applyFont="1" applyBorder="1" applyAlignment="1">
      <alignment vertical="top"/>
    </xf>
    <xf numFmtId="173" fontId="9" fillId="3" borderId="0" xfId="1" applyNumberFormat="1" applyFont="1" applyFill="1" applyBorder="1" applyAlignment="1">
      <alignment horizontal="center" vertical="center"/>
    </xf>
    <xf numFmtId="174" fontId="8" fillId="0" borderId="0" xfId="1" applyNumberFormat="1" applyFont="1" applyBorder="1" applyAlignment="1">
      <alignment horizontal="center" vertical="center"/>
    </xf>
    <xf numFmtId="0" fontId="7" fillId="5" borderId="2" xfId="4" applyFont="1" applyFill="1" applyBorder="1" applyAlignment="1">
      <alignment vertical="top"/>
    </xf>
    <xf numFmtId="166" fontId="10" fillId="5" borderId="0" xfId="1" applyNumberFormat="1" applyFont="1" applyFill="1" applyBorder="1" applyAlignment="1">
      <alignment horizontal="center" vertical="center"/>
    </xf>
    <xf numFmtId="168" fontId="10" fillId="5" borderId="0" xfId="3" applyNumberFormat="1" applyFont="1" applyFill="1" applyBorder="1" applyAlignment="1">
      <alignment horizontal="center" vertical="center"/>
    </xf>
    <xf numFmtId="0" fontId="16" fillId="0" borderId="2" xfId="4" applyFont="1" applyBorder="1" applyAlignment="1">
      <alignment vertical="top"/>
    </xf>
    <xf numFmtId="175" fontId="2" fillId="0" borderId="0" xfId="0" applyNumberFormat="1" applyFont="1"/>
    <xf numFmtId="0" fontId="0" fillId="0" borderId="0" xfId="0" applyAlignment="1">
      <alignment wrapText="1"/>
    </xf>
    <xf numFmtId="164" fontId="3" fillId="2" borderId="2" xfId="2"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164" fontId="3" fillId="2" borderId="1" xfId="2" applyFont="1" applyFill="1" applyBorder="1" applyAlignment="1">
      <alignment horizontal="center" vertical="center"/>
    </xf>
    <xf numFmtId="164" fontId="3" fillId="2" borderId="0" xfId="2"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164" fontId="3" fillId="2" borderId="1" xfId="2" applyFont="1" applyFill="1" applyBorder="1" applyAlignment="1">
      <alignment horizontal="center" vertical="center" wrapText="1"/>
    </xf>
    <xf numFmtId="164" fontId="3" fillId="2" borderId="0" xfId="2" applyFont="1" applyFill="1" applyBorder="1" applyAlignment="1">
      <alignment horizontal="center" vertical="center" wrapText="1"/>
    </xf>
  </cellXfs>
  <cellStyles count="6">
    <cellStyle name="Milliers" xfId="1" builtinId="3"/>
    <cellStyle name="Milliers [0]" xfId="2" builtinId="6"/>
    <cellStyle name="Normal" xfId="0" builtinId="0"/>
    <cellStyle name="Normal 3" xfId="4" xr:uid="{D9C87FB5-2FED-4D9D-8AFB-9B66B74C456C}"/>
    <cellStyle name="Normal 5" xfId="5" xr:uid="{F24EC623-F871-4147-B535-26A421D00E48}"/>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143934</xdr:rowOff>
    </xdr:from>
    <xdr:to>
      <xdr:col>13</xdr:col>
      <xdr:colOff>8466</xdr:colOff>
      <xdr:row>57</xdr:row>
      <xdr:rowOff>114300</xdr:rowOff>
    </xdr:to>
    <xdr:sp macro="" textlink="">
      <xdr:nvSpPr>
        <xdr:cNvPr id="2" name="ZoneTexte 1">
          <a:extLst>
            <a:ext uri="{FF2B5EF4-FFF2-40B4-BE49-F238E27FC236}">
              <a16:creationId xmlns:a16="http://schemas.microsoft.com/office/drawing/2014/main" id="{1A9F3C5C-EAD5-4EDD-B54B-DD1254F70FB8}"/>
            </a:ext>
          </a:extLst>
        </xdr:cNvPr>
        <xdr:cNvSpPr txBox="1"/>
      </xdr:nvSpPr>
      <xdr:spPr>
        <a:xfrm>
          <a:off x="0" y="1546014"/>
          <a:ext cx="10310706" cy="9297246"/>
        </a:xfrm>
        <a:prstGeom prst="rect">
          <a:avLst/>
        </a:prstGeom>
        <a:solidFill>
          <a:srgbClr val="99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CI" sz="1100">
              <a:solidFill>
                <a:schemeClr val="dk1"/>
              </a:solidFill>
              <a:effectLst/>
              <a:latin typeface="+mn-lt"/>
              <a:ea typeface="+mn-ea"/>
              <a:cs typeface="+mn-cs"/>
            </a:rPr>
            <a:t> </a:t>
          </a:r>
          <a:endParaRPr lang="fr-FR" sz="1050">
            <a:solidFill>
              <a:schemeClr val="dk1"/>
            </a:solidFill>
            <a:effectLst/>
            <a:latin typeface="+mn-lt"/>
            <a:ea typeface="+mn-ea"/>
            <a:cs typeface="+mn-cs"/>
          </a:endParaRPr>
        </a:p>
        <a:p>
          <a:r>
            <a:rPr lang="fr-CI" sz="1100" b="1">
              <a:solidFill>
                <a:schemeClr val="dk1"/>
              </a:solidFill>
              <a:effectLst/>
              <a:latin typeface="+mn-lt"/>
              <a:ea typeface="+mn-ea"/>
              <a:cs typeface="+mn-cs"/>
            </a:rPr>
            <a:t> </a:t>
          </a:r>
          <a:r>
            <a:rPr lang="fr-CI" sz="1200" b="1">
              <a:solidFill>
                <a:schemeClr val="dk1"/>
              </a:solidFill>
              <a:effectLst/>
              <a:latin typeface="+mn-lt"/>
              <a:ea typeface="+mn-ea"/>
              <a:cs typeface="+mn-cs"/>
            </a:rPr>
            <a:t>Nomenclatures des activités et des produits</a:t>
          </a:r>
          <a:endParaRPr lang="fr-FR" sz="1200">
            <a:effectLst/>
          </a:endParaRPr>
        </a:p>
        <a:p>
          <a:r>
            <a:rPr lang="fr-CI" sz="1200">
              <a:solidFill>
                <a:schemeClr val="dk1"/>
              </a:solidFill>
              <a:effectLst/>
              <a:latin typeface="+mn-lt"/>
              <a:ea typeface="+mn-ea"/>
              <a:cs typeface="+mn-cs"/>
            </a:rPr>
            <a:t>Le changement de l'année de base et le passage du SCN 93 au SCN 2008 ayant induit une modification profonde des nomenclatures des activités et des produits de la comptabilité Nationale, les nomenclatures  de passage des branches d'activités et des produits des comptes base 1996 selon le SCN 1993 à celles des comptes base 2015 selon le SCN 2008 ont été réalisées. Les travaux ont porté principalement sur les produits et les branches. Toutes les opérations ont été passées en revue et ont donné lieu à des éclatements ou des déplacements ou la création de nouvelles branches et de nouveaux produits, permettant ainsi de passer au niveau agrégé de 44 à 48 branches et au niveau fin de 273 à 337 produits. </a:t>
          </a:r>
          <a:endParaRPr lang="fr-FR" sz="1200">
            <a:effectLst/>
          </a:endParaRPr>
        </a:p>
        <a:p>
          <a:r>
            <a:rPr lang="fr-CI" sz="1200">
              <a:solidFill>
                <a:schemeClr val="dk1"/>
              </a:solidFill>
              <a:effectLst/>
              <a:latin typeface="+mn-lt"/>
              <a:ea typeface="+mn-ea"/>
              <a:cs typeface="+mn-cs"/>
            </a:rPr>
            <a:t>Les trois secteurs d’activités à savoir le primaire, le secondaire et le tertiaire ont tous été revisités. Au terme de ces travaux, une correspondance a </a:t>
          </a:r>
          <a:r>
            <a:rPr lang="fr-CI" sz="1100">
              <a:solidFill>
                <a:schemeClr val="dk1"/>
              </a:solidFill>
              <a:effectLst/>
              <a:latin typeface="+mn-lt"/>
              <a:ea typeface="+mn-ea"/>
              <a:cs typeface="+mn-cs"/>
            </a:rPr>
            <a:t>donc </a:t>
          </a:r>
          <a:r>
            <a:rPr lang="fr-CI" sz="1200">
              <a:solidFill>
                <a:schemeClr val="dk1"/>
              </a:solidFill>
              <a:effectLst/>
              <a:latin typeface="+mn-lt"/>
              <a:ea typeface="+mn-ea"/>
              <a:cs typeface="+mn-cs"/>
            </a:rPr>
            <a:t>été  établie pour chaque secteur, entre les comptes base 1996 SCN 1993 et les comptes base 2015 SCN 2008.</a:t>
          </a:r>
          <a:endParaRPr lang="fr-FR" sz="1200">
            <a:effectLst/>
          </a:endParaRPr>
        </a:p>
        <a:p>
          <a:r>
            <a:rPr lang="fr-CI" sz="1200" b="1">
              <a:solidFill>
                <a:schemeClr val="dk1"/>
              </a:solidFill>
              <a:effectLst/>
              <a:latin typeface="+mn-lt"/>
              <a:ea typeface="+mn-ea"/>
              <a:cs typeface="+mn-cs"/>
            </a:rPr>
            <a:t>Reconstitution des séries élémentaires </a:t>
          </a:r>
          <a:endParaRPr lang="fr-FR" sz="1200">
            <a:effectLst/>
          </a:endParaRPr>
        </a:p>
        <a:p>
          <a:r>
            <a:rPr lang="fr-CI" sz="1200">
              <a:solidFill>
                <a:schemeClr val="dk1"/>
              </a:solidFill>
              <a:effectLst/>
              <a:latin typeface="+mn-lt"/>
              <a:ea typeface="+mn-ea"/>
              <a:cs typeface="+mn-cs"/>
            </a:rPr>
            <a:t>Le passage de l’ancienne série des comptes base 1996 sous les anciennes nomenclatures (AB-AN) vers l’ancienne série des comptes selon les nouvelles nomenclatures (AB-NN) a permis de reconstituer une nouvelle série des différentes opérations prenant en compte les changements de nomenclatures et de nouvelles sources de données à partir des tables de passage établies entre les 2 bases des comptes.  Toutefois, les premières données obtenues ont fait l’objet plus tard de réestimation lorsque la méthode de calcul dans le SCN 2008 a changé ou lorsque ces données n’ont pas été correctement évaluées dans l’ancienne base.</a:t>
          </a:r>
          <a:endParaRPr lang="fr-FR" sz="1200">
            <a:effectLst/>
          </a:endParaRPr>
        </a:p>
        <a:p>
          <a:r>
            <a:rPr lang="fr-CI" sz="1200">
              <a:solidFill>
                <a:schemeClr val="dk1"/>
              </a:solidFill>
              <a:effectLst/>
              <a:latin typeface="+mn-lt"/>
              <a:ea typeface="+mn-ea"/>
              <a:cs typeface="+mn-cs"/>
            </a:rPr>
            <a:t>En revanche, s’agissant des données de l’ancienne base qui ont fait l’objet de déplacement, d’éclatement ou d’agrégation, les séries de données, en produit ou en branche, ont été reportées dans les nouvelles nomenclatures base 2015 SCN 2008; à partir de leurs correspondances dans les anciennes nomenclatures auxquelles des coefficients de passage calculées à cet effet ont été appliqués. La collecte de données a également permis d’actualiser certaines séries de la nouvelle base à partir de données sources au niveau le plus fin. Les séries ont été reconstituées en valeur et en volume.</a:t>
          </a:r>
          <a:endParaRPr lang="fr-FR" sz="1200">
            <a:effectLst/>
          </a:endParaRPr>
        </a:p>
        <a:p>
          <a:r>
            <a:rPr lang="fr-CI" sz="1200" b="1">
              <a:solidFill>
                <a:schemeClr val="dk1"/>
              </a:solidFill>
              <a:effectLst/>
              <a:latin typeface="+mn-lt"/>
              <a:ea typeface="+mn-ea"/>
              <a:cs typeface="+mn-cs"/>
            </a:rPr>
            <a:t>Analyse de séries élémentaires et collecte de données complémentaires</a:t>
          </a:r>
          <a:endParaRPr lang="fr-FR" sz="1200">
            <a:effectLst/>
          </a:endParaRPr>
        </a:p>
        <a:p>
          <a:r>
            <a:rPr lang="fr-CI" sz="1200">
              <a:solidFill>
                <a:schemeClr val="dk1"/>
              </a:solidFill>
              <a:effectLst/>
              <a:latin typeface="+mn-lt"/>
              <a:ea typeface="+mn-ea"/>
              <a:cs typeface="+mn-cs"/>
            </a:rPr>
            <a:t>Après la reconstitution des séries élémentaires, l’analyse de celles-ci a fait ressortir le besoin de collecter des données complémentaires. Pour ce faire, une collecte administrative de données a été réalisée  auprès de douze (12) structures ou institutions. </a:t>
          </a:r>
          <a:endParaRPr lang="fr-FR" sz="1200">
            <a:effectLst/>
          </a:endParaRPr>
        </a:p>
        <a:p>
          <a:r>
            <a:rPr lang="fr-CI" sz="1200" b="1">
              <a:solidFill>
                <a:schemeClr val="dk1"/>
              </a:solidFill>
              <a:effectLst/>
              <a:latin typeface="+mn-lt"/>
              <a:ea typeface="+mn-ea"/>
              <a:cs typeface="+mn-cs"/>
            </a:rPr>
            <a:t>Estimation et réestimation</a:t>
          </a:r>
          <a:endParaRPr lang="fr-FR" sz="1200">
            <a:effectLst/>
          </a:endParaRPr>
        </a:p>
        <a:p>
          <a:r>
            <a:rPr lang="fr-CI" sz="1200">
              <a:solidFill>
                <a:schemeClr val="dk1"/>
              </a:solidFill>
              <a:effectLst/>
              <a:latin typeface="+mn-lt"/>
              <a:ea typeface="+mn-ea"/>
              <a:cs typeface="+mn-cs"/>
            </a:rPr>
            <a:t>De façon spécifique, l’estimation des séries des comptes de 1996 à 2014 de la nouvelle base 2015 a consisté à estimer les séries en valeur et en volume selon la nouvelle base 2015 en utilisant les méthodes suivantes : </a:t>
          </a:r>
          <a:endParaRPr lang="fr-FR" sz="1200">
            <a:effectLst/>
          </a:endParaRPr>
        </a:p>
        <a:p>
          <a:r>
            <a:rPr lang="fr-CI" sz="1200">
              <a:solidFill>
                <a:schemeClr val="dk1"/>
              </a:solidFill>
              <a:effectLst/>
              <a:latin typeface="+mn-lt"/>
              <a:ea typeface="+mn-ea"/>
              <a:cs typeface="+mn-cs"/>
            </a:rPr>
            <a:t>- La méthode ascendante : construction des séries à partir de données sources, du niveau détail au niveau agrégé. En d’autres termes, les estimations se sont faites de façon graduelle, d’abord au niveau fin en intégrant de nouvelles données, ensuite au niveau intermédiaire et enfin au niveau agrégé.</a:t>
          </a:r>
          <a:endParaRPr lang="fr-FR" sz="1200">
            <a:effectLst/>
          </a:endParaRPr>
        </a:p>
        <a:p>
          <a:r>
            <a:rPr lang="fr-CI" sz="1200">
              <a:solidFill>
                <a:schemeClr val="dk1"/>
              </a:solidFill>
              <a:effectLst/>
              <a:latin typeface="+mn-lt"/>
              <a:ea typeface="+mn-ea"/>
              <a:cs typeface="+mn-cs"/>
            </a:rPr>
            <a:t>- La méthode de raccordement : estimation à rebours en utilisant les taux de croissance des anciennes séries sur le niveau de l’année de base qui sert de point de liaison.</a:t>
          </a:r>
          <a:endParaRPr lang="fr-FR" sz="1200">
            <a:effectLst/>
          </a:endParaRPr>
        </a:p>
        <a:p>
          <a:r>
            <a:rPr lang="fr-CI" sz="1200">
              <a:solidFill>
                <a:schemeClr val="dk1"/>
              </a:solidFill>
              <a:effectLst/>
              <a:latin typeface="+mn-lt"/>
              <a:ea typeface="+mn-ea"/>
              <a:cs typeface="+mn-cs"/>
            </a:rPr>
            <a:t>- La méthode d’interpolation : extension d'une série vers l'arrière pour atteindre une valeur spécifique dans le passé. </a:t>
          </a:r>
          <a:endParaRPr lang="fr-FR" sz="1200">
            <a:effectLst/>
          </a:endParaRPr>
        </a:p>
        <a:p>
          <a:r>
            <a:rPr lang="fr-CI" sz="1200" i="1">
              <a:solidFill>
                <a:schemeClr val="dk1"/>
              </a:solidFill>
              <a:effectLst/>
              <a:latin typeface="+mn-lt"/>
              <a:ea typeface="+mn-ea"/>
              <a:cs typeface="+mn-cs"/>
            </a:rPr>
            <a:t>Quelques spécificités :</a:t>
          </a:r>
          <a:endParaRPr lang="fr-FR" sz="1200">
            <a:effectLst/>
          </a:endParaRPr>
        </a:p>
        <a:p>
          <a:r>
            <a:rPr lang="fr-CI" sz="1200">
              <a:solidFill>
                <a:schemeClr val="dk1"/>
              </a:solidFill>
              <a:effectLst/>
              <a:latin typeface="+mn-lt"/>
              <a:ea typeface="+mn-ea"/>
              <a:cs typeface="+mn-cs"/>
            </a:rPr>
            <a:t>- le calcul du SIFIM et des services d’assurance ; </a:t>
          </a:r>
          <a:endParaRPr lang="fr-FR" sz="1200">
            <a:effectLst/>
          </a:endParaRPr>
        </a:p>
        <a:p>
          <a:r>
            <a:rPr lang="fr-CI" sz="1200">
              <a:solidFill>
                <a:schemeClr val="dk1"/>
              </a:solidFill>
              <a:effectLst/>
              <a:latin typeface="+mn-lt"/>
              <a:ea typeface="+mn-ea"/>
              <a:cs typeface="+mn-cs"/>
            </a:rPr>
            <a:t>- la production non marchande de l’Agence nationale de la BCEAO ;</a:t>
          </a:r>
          <a:endParaRPr lang="fr-FR" sz="1200">
            <a:effectLst/>
          </a:endParaRPr>
        </a:p>
        <a:p>
          <a:r>
            <a:rPr lang="fr-CI" sz="1200">
              <a:solidFill>
                <a:schemeClr val="dk1"/>
              </a:solidFill>
              <a:effectLst/>
              <a:latin typeface="+mn-lt"/>
              <a:ea typeface="+mn-ea"/>
              <a:cs typeface="+mn-cs"/>
            </a:rPr>
            <a:t>- la prise en compte de l’économie non observée (trafic de stupéfiants, Professionnels du sexe, etc) ;</a:t>
          </a:r>
          <a:endParaRPr lang="fr-FR" sz="1200">
            <a:effectLst/>
          </a:endParaRPr>
        </a:p>
        <a:p>
          <a:r>
            <a:rPr lang="fr-CI" sz="1200">
              <a:solidFill>
                <a:schemeClr val="dk1"/>
              </a:solidFill>
              <a:effectLst/>
              <a:latin typeface="+mn-lt"/>
              <a:ea typeface="+mn-ea"/>
              <a:cs typeface="+mn-cs"/>
            </a:rPr>
            <a:t>- les modifications liées aux sources spécifiques de données (réestimation de la filière du manioc, réestimation du secteur informel) ont également été prises en compte dans le processus d’estimation et de réestimation des séries de données.</a:t>
          </a:r>
          <a:endParaRPr lang="fr-FR" sz="1200">
            <a:effectLst/>
          </a:endParaRPr>
        </a:p>
        <a:p>
          <a:r>
            <a:rPr lang="fr-CI" sz="1200">
              <a:solidFill>
                <a:schemeClr val="dk1"/>
              </a:solidFill>
              <a:effectLst/>
              <a:latin typeface="+mn-lt"/>
              <a:ea typeface="+mn-ea"/>
              <a:cs typeface="+mn-cs"/>
            </a:rPr>
            <a:t>Par ailleurs, les statistiques du commerce extérieur ont été entièrement réévaluées. Les valeurs des impôts et taxes nets de subvention n’ont pas changé. </a:t>
          </a:r>
          <a:endParaRPr lang="fr-FR" sz="1200">
            <a:effectLst/>
          </a:endParaRPr>
        </a:p>
        <a:p>
          <a:r>
            <a:rPr lang="fr-CI" sz="1200" b="1">
              <a:solidFill>
                <a:schemeClr val="dk1"/>
              </a:solidFill>
              <a:effectLst/>
              <a:latin typeface="+mn-lt"/>
              <a:ea typeface="+mn-ea"/>
              <a:cs typeface="+mn-cs"/>
            </a:rPr>
            <a:t>Equilibrage</a:t>
          </a:r>
          <a:endParaRPr lang="fr-FR" sz="1200">
            <a:effectLst/>
          </a:endParaRPr>
        </a:p>
        <a:p>
          <a:r>
            <a:rPr lang="fr-CI" sz="1200">
              <a:solidFill>
                <a:schemeClr val="dk1"/>
              </a:solidFill>
              <a:effectLst/>
              <a:latin typeface="+mn-lt"/>
              <a:ea typeface="+mn-ea"/>
              <a:cs typeface="+mn-cs"/>
            </a:rPr>
            <a:t>Après les estimations des séries de chaque opération de façon indépendante, l’on a procédé aux équilibrages afin de :</a:t>
          </a:r>
          <a:endParaRPr lang="fr-FR" sz="1200">
            <a:effectLst/>
          </a:endParaRPr>
        </a:p>
        <a:p>
          <a:r>
            <a:rPr lang="fr-CI" sz="1200">
              <a:solidFill>
                <a:schemeClr val="dk1"/>
              </a:solidFill>
              <a:effectLst/>
              <a:latin typeface="+mn-lt"/>
              <a:ea typeface="+mn-ea"/>
              <a:cs typeface="+mn-cs"/>
            </a:rPr>
            <a:t>- obtenir l’égalité entre le total des ressources et le total des emplois (ERE);</a:t>
          </a:r>
          <a:endParaRPr lang="fr-FR" sz="1200">
            <a:effectLst/>
          </a:endParaRPr>
        </a:p>
        <a:p>
          <a:r>
            <a:rPr lang="fr-CI" sz="1200">
              <a:solidFill>
                <a:schemeClr val="dk1"/>
              </a:solidFill>
              <a:effectLst/>
              <a:latin typeface="+mn-lt"/>
              <a:ea typeface="+mn-ea"/>
              <a:cs typeface="+mn-cs"/>
            </a:rPr>
            <a:t>- conserver les cohérences internes et globales du TRE.</a:t>
          </a:r>
          <a:endParaRPr lang="fr-FR" sz="1200">
            <a:effectLst/>
          </a:endParaRPr>
        </a:p>
        <a:p>
          <a:r>
            <a:rPr lang="fr-CI" sz="1200">
              <a:solidFill>
                <a:schemeClr val="dk1"/>
              </a:solidFill>
              <a:effectLst/>
              <a:latin typeface="+mn-lt"/>
              <a:ea typeface="+mn-ea"/>
              <a:cs typeface="+mn-cs"/>
            </a:rPr>
            <a:t>Lorsque des écarts ont été constatés entre les ressources et les emplois, des corrections sur l’évaluation de certaines opérations ont été effectuées. Selon l’ampleur de l’écart, il s’est agi soit, de solder sur la consommation intermédiaire (CI), la consommation finale (CF) ou la formation brute de capital fixe (FBCF) après analyse économique, soit, de répartir l’écart proportionnellement sur l’ensemble des postes selon les cas. Les exportations et importations étant préalablement évaluées, n’ont pas été impactées par cette opération.</a:t>
          </a:r>
          <a:endParaRPr lang="fr-FR" sz="1200">
            <a:effectLst/>
          </a:endParaRPr>
        </a:p>
        <a:p>
          <a:r>
            <a:rPr lang="fr-CI" sz="1200">
              <a:solidFill>
                <a:schemeClr val="dk1"/>
              </a:solidFill>
              <a:effectLst/>
              <a:latin typeface="+mn-lt"/>
              <a:ea typeface="+mn-ea"/>
              <a:cs typeface="+mn-cs"/>
            </a:rPr>
            <a:t>Les équilibres global et individuel des matrices de production et de consommation intermédiaire du TRE, ont été réalisés à partir de la méthode de </a:t>
          </a:r>
          <a:r>
            <a:rPr lang="fr-CI" sz="1200" b="1">
              <a:solidFill>
                <a:schemeClr val="dk1"/>
              </a:solidFill>
              <a:effectLst/>
              <a:latin typeface="+mn-lt"/>
              <a:ea typeface="+mn-ea"/>
              <a:cs typeface="+mn-cs"/>
            </a:rPr>
            <a:t>RAS. </a:t>
          </a:r>
          <a:r>
            <a:rPr lang="fr-CI" sz="1200">
              <a:solidFill>
                <a:schemeClr val="dk1"/>
              </a:solidFill>
              <a:effectLst/>
              <a:latin typeface="+mn-lt"/>
              <a:ea typeface="+mn-ea"/>
              <a:cs typeface="+mn-cs"/>
            </a:rPr>
            <a:t>Elle consiste à calculer un premier tableau dérivé du tableau d'origine en multipliant chacune des cellules du tableau par un coefficient de redressement de manière à parvenir à un tableau dont le total des lignes est calé sur l'objectif, puis de corriger ce premier tableau de manière à obtenir un tableau dont le total des colonnes est calé sur l'objectif. Le total des lignes n'est alors plus calé sur l'objectif initial et il faut procéder à plusieurs itérations afin d’arriver à l’équilibre.</a:t>
          </a:r>
          <a:endParaRPr lang="fr-FR" sz="1200">
            <a:effectLst/>
          </a:endParaRPr>
        </a:p>
        <a:p>
          <a:r>
            <a:rPr lang="fr-CI" sz="1200" b="1" i="1">
              <a:solidFill>
                <a:schemeClr val="dk1"/>
              </a:solidFill>
              <a:effectLst/>
              <a:latin typeface="+mn-lt"/>
              <a:ea typeface="+mn-ea"/>
              <a:cs typeface="+mn-cs"/>
            </a:rPr>
            <a:t>Le processus de rétropolation a permis de disposer des comptes nationaux annuels en valeur, en volume et constant au prix de 2015.</a:t>
          </a:r>
          <a:endParaRPr lang="fr-FR" sz="1200">
            <a:effectLst/>
          </a:endParaRPr>
        </a:p>
        <a:p>
          <a:endParaRPr lang="fr-FR" sz="12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S\DCSARD\Direction_Regionale_Bouake\2022\ATELIER%20DU%2024%20NOVEMBRE%20AU%2030%20DECEMBRE%20A%20ADIAKE\KAZA\Serie%20TRE%20Courant%201996-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S\DCSARD\Direction_Regionale_Bouake\2022\ATELIER%20DU%2024%20NOVEMBRE%20AU%2030%20DECEMBRE%20A%20ADIAKE\RETRO\Synth&#232;se%20par%20branchesPrix%20courant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INS\DCSARD\Direction_Regionale_Bouake\2022\ATELIER%20DU%2024%20NOVEMBRE%20AU%2030%20DECEMBRE%20A%20ADIAKE\RETRO\Synth&#232;se%20EREPrix%20couran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S_DCN\5_RETROPOLATION\2_Retropolation%20correction\2_Retropolation%20Dossier%20Agboville%20Avril%202022\LIVRABLE\SYNTHESE_24122022_CF_FBC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NS\DCSARD\Direction_Regionale_Bouake\2022\ATELIER%20DU%2024%20NOVEMBRE%20AU%2030%20DECEMBRE%20A%20ADIAKE\RETRO\TR_FBCF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NS\DCSARD\Direction_Regionale_Bouake\2022\ATELIER%20DU%2024%20NOVEMBRE%20AU%2030%20DECEMBRE%20A%20ADIAKE\KAZA\Serie%20TRE%20Constant%201997-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NS_DCN\5_RETROPOLATION\2_Retropolation%20correction\2_Retropolation%20Dossier%20Agboville%20Avril%202022\Consolidation_equili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teurs"/>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s>
    <sheetDataSet>
      <sheetData sheetId="0">
        <row r="3">
          <cell r="C3">
            <v>9226113</v>
          </cell>
          <cell r="D3">
            <v>10347585</v>
          </cell>
          <cell r="E3">
            <v>11086776</v>
          </cell>
          <cell r="F3">
            <v>11559207</v>
          </cell>
          <cell r="G3">
            <v>11466575</v>
          </cell>
          <cell r="H3">
            <v>12183588</v>
          </cell>
          <cell r="I3">
            <v>12395046</v>
          </cell>
          <cell r="J3">
            <v>12420758</v>
          </cell>
          <cell r="K3">
            <v>12094205</v>
          </cell>
          <cell r="L3">
            <v>12191706</v>
          </cell>
          <cell r="M3">
            <v>12916922</v>
          </cell>
          <cell r="N3">
            <v>13577365</v>
          </cell>
          <cell r="O3">
            <v>15295877</v>
          </cell>
          <cell r="P3">
            <v>16123531</v>
          </cell>
          <cell r="Q3">
            <v>17495026</v>
          </cell>
          <cell r="R3">
            <v>17182226</v>
          </cell>
          <cell r="S3">
            <v>19101932</v>
          </cell>
          <cell r="T3">
            <v>21607959</v>
          </cell>
          <cell r="U3">
            <v>24535835</v>
          </cell>
        </row>
        <row r="4">
          <cell r="C4">
            <v>118553</v>
          </cell>
          <cell r="D4">
            <v>143456</v>
          </cell>
          <cell r="E4">
            <v>217093</v>
          </cell>
          <cell r="F4">
            <v>193685</v>
          </cell>
          <cell r="G4">
            <v>205743</v>
          </cell>
          <cell r="H4">
            <v>204356</v>
          </cell>
          <cell r="I4">
            <v>275861</v>
          </cell>
          <cell r="J4">
            <v>344600</v>
          </cell>
          <cell r="K4">
            <v>353576</v>
          </cell>
          <cell r="L4">
            <v>346116</v>
          </cell>
          <cell r="M4">
            <v>349766</v>
          </cell>
          <cell r="N4">
            <v>403767</v>
          </cell>
          <cell r="O4">
            <v>419912</v>
          </cell>
          <cell r="P4">
            <v>515800</v>
          </cell>
          <cell r="Q4">
            <v>378300</v>
          </cell>
          <cell r="R4">
            <v>221740</v>
          </cell>
          <cell r="S4">
            <v>363660</v>
          </cell>
          <cell r="T4">
            <v>453952</v>
          </cell>
          <cell r="U4">
            <v>507150</v>
          </cell>
        </row>
        <row r="5">
          <cell r="C5">
            <v>271361</v>
          </cell>
          <cell r="D5">
            <v>257230</v>
          </cell>
          <cell r="E5">
            <v>289600</v>
          </cell>
          <cell r="F5">
            <v>179510</v>
          </cell>
          <cell r="G5">
            <v>160727</v>
          </cell>
          <cell r="H5">
            <v>187351</v>
          </cell>
          <cell r="I5">
            <v>247540</v>
          </cell>
          <cell r="J5">
            <v>284837</v>
          </cell>
          <cell r="K5">
            <v>315908</v>
          </cell>
          <cell r="L5">
            <v>262456</v>
          </cell>
          <cell r="M5">
            <v>263960</v>
          </cell>
          <cell r="N5">
            <v>256315</v>
          </cell>
          <cell r="O5">
            <v>230600</v>
          </cell>
          <cell r="P5">
            <v>225910</v>
          </cell>
          <cell r="Q5">
            <v>228308</v>
          </cell>
          <cell r="R5">
            <v>221000</v>
          </cell>
          <cell r="S5">
            <v>229506</v>
          </cell>
          <cell r="T5">
            <v>299150</v>
          </cell>
          <cell r="U5">
            <v>325189</v>
          </cell>
        </row>
        <row r="6">
          <cell r="C6">
            <v>299655</v>
          </cell>
          <cell r="D6">
            <v>285810</v>
          </cell>
          <cell r="E6">
            <v>219996</v>
          </cell>
          <cell r="F6">
            <v>224325</v>
          </cell>
          <cell r="G6">
            <v>255919</v>
          </cell>
          <cell r="H6">
            <v>294539</v>
          </cell>
          <cell r="I6">
            <v>296198</v>
          </cell>
          <cell r="J6">
            <v>241210</v>
          </cell>
          <cell r="K6">
            <v>320847</v>
          </cell>
          <cell r="L6">
            <v>344846</v>
          </cell>
          <cell r="M6">
            <v>371356</v>
          </cell>
          <cell r="N6">
            <v>423783</v>
          </cell>
          <cell r="O6">
            <v>467607</v>
          </cell>
          <cell r="P6">
            <v>445691</v>
          </cell>
          <cell r="Q6">
            <v>549024</v>
          </cell>
          <cell r="R6">
            <v>487093</v>
          </cell>
          <cell r="S6">
            <v>810110</v>
          </cell>
          <cell r="T6">
            <v>837329</v>
          </cell>
          <cell r="U6">
            <v>1002473</v>
          </cell>
        </row>
        <row r="9">
          <cell r="C9">
            <v>9915682</v>
          </cell>
          <cell r="D9">
            <v>11034081</v>
          </cell>
          <cell r="E9">
            <v>11813465</v>
          </cell>
          <cell r="F9">
            <v>12156727</v>
          </cell>
          <cell r="G9">
            <v>12088964</v>
          </cell>
          <cell r="H9">
            <v>12869834</v>
          </cell>
          <cell r="I9">
            <v>13214645</v>
          </cell>
          <cell r="J9">
            <v>13291405</v>
          </cell>
          <cell r="K9">
            <v>13084536</v>
          </cell>
          <cell r="L9">
            <v>13145124</v>
          </cell>
          <cell r="M9">
            <v>13902004</v>
          </cell>
          <cell r="N9">
            <v>14661230</v>
          </cell>
          <cell r="O9">
            <v>16413996</v>
          </cell>
          <cell r="P9">
            <v>17310932</v>
          </cell>
          <cell r="Q9">
            <v>18650658</v>
          </cell>
          <cell r="R9">
            <v>18112059</v>
          </cell>
          <cell r="S9">
            <v>20505208</v>
          </cell>
          <cell r="T9">
            <v>23198390</v>
          </cell>
          <cell r="U9">
            <v>26370647</v>
          </cell>
        </row>
        <row r="12">
          <cell r="C12">
            <v>7533729</v>
          </cell>
          <cell r="D12">
            <v>8474867</v>
          </cell>
          <cell r="E12">
            <v>9023545</v>
          </cell>
          <cell r="F12">
            <v>9591592</v>
          </cell>
          <cell r="G12">
            <v>9746329</v>
          </cell>
          <cell r="H12">
            <v>10228151</v>
          </cell>
          <cell r="I12">
            <v>10067258</v>
          </cell>
          <cell r="J12">
            <v>9953383</v>
          </cell>
          <cell r="K12">
            <v>10262059</v>
          </cell>
          <cell r="L12">
            <v>10626807</v>
          </cell>
          <cell r="M12">
            <v>10646336</v>
          </cell>
          <cell r="N12">
            <v>11433420</v>
          </cell>
          <cell r="O12">
            <v>12327480</v>
          </cell>
          <cell r="P12">
            <v>13003241</v>
          </cell>
          <cell r="Q12">
            <v>13643488</v>
          </cell>
          <cell r="R12">
            <v>13501453</v>
          </cell>
          <cell r="S12">
            <v>14870365</v>
          </cell>
          <cell r="T12">
            <v>16390327</v>
          </cell>
          <cell r="U12">
            <v>18067666</v>
          </cell>
        </row>
        <row r="13">
          <cell r="C13">
            <v>2170095</v>
          </cell>
          <cell r="D13">
            <v>2012218</v>
          </cell>
          <cell r="E13">
            <v>2268119</v>
          </cell>
          <cell r="F13">
            <v>2419561</v>
          </cell>
          <cell r="G13">
            <v>2080200</v>
          </cell>
          <cell r="H13">
            <v>2034301</v>
          </cell>
          <cell r="I13">
            <v>2049321</v>
          </cell>
          <cell r="J13">
            <v>1880720</v>
          </cell>
          <cell r="K13">
            <v>2016529</v>
          </cell>
          <cell r="L13">
            <v>2054451</v>
          </cell>
          <cell r="M13">
            <v>2209281</v>
          </cell>
          <cell r="N13">
            <v>2567785</v>
          </cell>
          <cell r="O13">
            <v>2581863</v>
          </cell>
          <cell r="P13">
            <v>2745795</v>
          </cell>
          <cell r="Q13">
            <v>3014490</v>
          </cell>
          <cell r="R13">
            <v>2552982</v>
          </cell>
          <cell r="S13">
            <v>3476906</v>
          </cell>
          <cell r="T13">
            <v>4641893</v>
          </cell>
          <cell r="U13">
            <v>5784989</v>
          </cell>
        </row>
        <row r="14">
          <cell r="C14">
            <v>-128330</v>
          </cell>
          <cell r="D14">
            <v>152306</v>
          </cell>
          <cell r="E14">
            <v>163336</v>
          </cell>
          <cell r="F14">
            <v>-303211</v>
          </cell>
          <cell r="G14">
            <v>-191032</v>
          </cell>
          <cell r="H14">
            <v>124672</v>
          </cell>
          <cell r="I14">
            <v>15473</v>
          </cell>
          <cell r="J14">
            <v>908775</v>
          </cell>
          <cell r="K14">
            <v>430038</v>
          </cell>
          <cell r="L14">
            <v>207110</v>
          </cell>
          <cell r="M14">
            <v>450128</v>
          </cell>
          <cell r="N14">
            <v>493498</v>
          </cell>
          <cell r="O14">
            <v>1059339</v>
          </cell>
          <cell r="P14">
            <v>377054</v>
          </cell>
          <cell r="Q14">
            <v>1162585</v>
          </cell>
          <cell r="R14">
            <v>332478</v>
          </cell>
          <cell r="S14">
            <v>1999440</v>
          </cell>
          <cell r="T14">
            <v>2389844</v>
          </cell>
          <cell r="U14">
            <v>2376114</v>
          </cell>
        </row>
        <row r="16">
          <cell r="C16">
            <v>2544064</v>
          </cell>
          <cell r="D16">
            <v>2935595</v>
          </cell>
          <cell r="E16">
            <v>3083610</v>
          </cell>
          <cell r="F16">
            <v>3340595</v>
          </cell>
          <cell r="G16">
            <v>3258797</v>
          </cell>
          <cell r="H16">
            <v>3406135</v>
          </cell>
          <cell r="I16">
            <v>4133981</v>
          </cell>
          <cell r="J16">
            <v>3768235</v>
          </cell>
          <cell r="K16">
            <v>4106530</v>
          </cell>
          <cell r="L16">
            <v>4564555</v>
          </cell>
          <cell r="M16">
            <v>4933098</v>
          </cell>
          <cell r="N16">
            <v>4656825</v>
          </cell>
          <cell r="O16">
            <v>5160093</v>
          </cell>
          <cell r="P16">
            <v>5991907</v>
          </cell>
          <cell r="Q16">
            <v>6354203</v>
          </cell>
          <cell r="R16">
            <v>6506955</v>
          </cell>
          <cell r="S16">
            <v>6688303</v>
          </cell>
          <cell r="T16">
            <v>6449983</v>
          </cell>
          <cell r="U16">
            <v>6841285</v>
          </cell>
        </row>
        <row r="17">
          <cell r="C17">
            <v>2203876</v>
          </cell>
          <cell r="D17">
            <v>2540905</v>
          </cell>
          <cell r="E17">
            <v>2725145</v>
          </cell>
          <cell r="F17">
            <v>2891810</v>
          </cell>
          <cell r="G17">
            <v>2805330</v>
          </cell>
          <cell r="H17">
            <v>2923425</v>
          </cell>
          <cell r="I17">
            <v>3051388</v>
          </cell>
          <cell r="J17">
            <v>3219708</v>
          </cell>
          <cell r="K17">
            <v>3730620</v>
          </cell>
          <cell r="L17">
            <v>4307799</v>
          </cell>
          <cell r="M17">
            <v>4336839</v>
          </cell>
          <cell r="N17">
            <v>4490298</v>
          </cell>
          <cell r="O17">
            <v>4714779</v>
          </cell>
          <cell r="P17">
            <v>4807065</v>
          </cell>
          <cell r="Q17">
            <v>5524108</v>
          </cell>
          <cell r="R17">
            <v>4781809</v>
          </cell>
          <cell r="S17">
            <v>6529806</v>
          </cell>
          <cell r="T17">
            <v>6673657</v>
          </cell>
          <cell r="U17">
            <v>6699407</v>
          </cell>
        </row>
      </sheetData>
      <sheetData sheetId="1">
        <row r="57">
          <cell r="R57">
            <v>59593</v>
          </cell>
          <cell r="S57">
            <v>403667</v>
          </cell>
          <cell r="T57">
            <v>157360</v>
          </cell>
          <cell r="U57">
            <v>447054</v>
          </cell>
          <cell r="V57">
            <v>73199</v>
          </cell>
          <cell r="W57">
            <v>202099</v>
          </cell>
          <cell r="X57">
            <v>123388</v>
          </cell>
          <cell r="Y57">
            <v>61135</v>
          </cell>
          <cell r="Z57">
            <v>50255</v>
          </cell>
          <cell r="AA57">
            <v>246320</v>
          </cell>
          <cell r="AB57">
            <v>21314</v>
          </cell>
          <cell r="AC57">
            <v>213654</v>
          </cell>
          <cell r="AD57">
            <v>31265</v>
          </cell>
          <cell r="AE57">
            <v>475502</v>
          </cell>
          <cell r="AF57">
            <v>187042</v>
          </cell>
          <cell r="AG57">
            <v>32349</v>
          </cell>
          <cell r="AH57">
            <v>106522</v>
          </cell>
          <cell r="AI57">
            <v>887043</v>
          </cell>
          <cell r="AJ57">
            <v>95</v>
          </cell>
          <cell r="AK57">
            <v>30723</v>
          </cell>
          <cell r="AL57">
            <v>2294</v>
          </cell>
          <cell r="AM57">
            <v>13719</v>
          </cell>
          <cell r="AN57">
            <v>140642</v>
          </cell>
          <cell r="AO57">
            <v>94640</v>
          </cell>
          <cell r="AP57">
            <v>199611</v>
          </cell>
          <cell r="AQ57">
            <v>64827</v>
          </cell>
          <cell r="AR57">
            <v>898166</v>
          </cell>
          <cell r="AS57">
            <v>2753565</v>
          </cell>
          <cell r="AT57">
            <v>1851100</v>
          </cell>
          <cell r="AU57">
            <v>1265818</v>
          </cell>
          <cell r="AV57">
            <v>217699</v>
          </cell>
          <cell r="AW57">
            <v>290412</v>
          </cell>
          <cell r="AX57">
            <v>621907</v>
          </cell>
          <cell r="AY57">
            <v>213184</v>
          </cell>
          <cell r="AZ57">
            <v>194334</v>
          </cell>
          <cell r="BA57">
            <v>619235</v>
          </cell>
          <cell r="BB57">
            <v>492020</v>
          </cell>
          <cell r="BC57">
            <v>165711</v>
          </cell>
          <cell r="BD57">
            <v>2619</v>
          </cell>
          <cell r="BE57">
            <v>140660</v>
          </cell>
          <cell r="BF57">
            <v>155683</v>
          </cell>
          <cell r="BG57">
            <v>0</v>
          </cell>
        </row>
        <row r="112">
          <cell r="R112">
            <v>41918</v>
          </cell>
          <cell r="S112">
            <v>187373</v>
          </cell>
          <cell r="T112">
            <v>90383</v>
          </cell>
          <cell r="U112">
            <v>372665</v>
          </cell>
          <cell r="V112">
            <v>68621</v>
          </cell>
          <cell r="W112">
            <v>149607</v>
          </cell>
          <cell r="X112">
            <v>94219</v>
          </cell>
          <cell r="Y112">
            <v>37239</v>
          </cell>
          <cell r="Z112">
            <v>23283</v>
          </cell>
          <cell r="AA112">
            <v>113829</v>
          </cell>
          <cell r="AB112">
            <v>11039</v>
          </cell>
          <cell r="AC112">
            <v>161858</v>
          </cell>
          <cell r="AD112">
            <v>12623</v>
          </cell>
          <cell r="AE112">
            <v>353005</v>
          </cell>
          <cell r="AF112">
            <v>115887</v>
          </cell>
          <cell r="AG112">
            <v>24649</v>
          </cell>
          <cell r="AH112">
            <v>56229</v>
          </cell>
          <cell r="AI112">
            <v>598441</v>
          </cell>
          <cell r="AJ112">
            <v>42</v>
          </cell>
          <cell r="AK112">
            <v>14924</v>
          </cell>
          <cell r="AL112">
            <v>1113</v>
          </cell>
          <cell r="AM112">
            <v>7271</v>
          </cell>
          <cell r="AN112">
            <v>92229</v>
          </cell>
          <cell r="AO112">
            <v>10856</v>
          </cell>
          <cell r="AP112">
            <v>102962</v>
          </cell>
          <cell r="AQ112">
            <v>24152</v>
          </cell>
          <cell r="AR112">
            <v>527391</v>
          </cell>
          <cell r="AS112">
            <v>1393508</v>
          </cell>
          <cell r="AT112">
            <v>449409</v>
          </cell>
          <cell r="AU112">
            <v>751621</v>
          </cell>
          <cell r="AV112">
            <v>114414</v>
          </cell>
          <cell r="AW112">
            <v>259115</v>
          </cell>
          <cell r="AX112">
            <v>11084</v>
          </cell>
          <cell r="AY112">
            <v>50281</v>
          </cell>
          <cell r="AZ112">
            <v>48348</v>
          </cell>
          <cell r="BA112">
            <v>126950</v>
          </cell>
          <cell r="BB112">
            <v>71211</v>
          </cell>
          <cell r="BC112">
            <v>63402</v>
          </cell>
          <cell r="BD112">
            <v>427</v>
          </cell>
          <cell r="BE112">
            <v>22931</v>
          </cell>
          <cell r="BF112">
            <v>25354</v>
          </cell>
          <cell r="BG112">
            <v>0</v>
          </cell>
        </row>
      </sheetData>
      <sheetData sheetId="2">
        <row r="57">
          <cell r="R57">
            <v>66354</v>
          </cell>
          <cell r="S57">
            <v>457556</v>
          </cell>
          <cell r="T57">
            <v>227718</v>
          </cell>
          <cell r="U57">
            <v>487080</v>
          </cell>
          <cell r="V57">
            <v>76891</v>
          </cell>
          <cell r="W57">
            <v>232222</v>
          </cell>
          <cell r="X57">
            <v>156755</v>
          </cell>
          <cell r="Y57">
            <v>76569</v>
          </cell>
          <cell r="Z57">
            <v>58402</v>
          </cell>
          <cell r="AA57">
            <v>275784</v>
          </cell>
          <cell r="AB57">
            <v>24805</v>
          </cell>
          <cell r="AC57">
            <v>258492</v>
          </cell>
          <cell r="AD57">
            <v>146322</v>
          </cell>
          <cell r="AE57">
            <v>502457</v>
          </cell>
          <cell r="AF57">
            <v>213093</v>
          </cell>
          <cell r="AG57">
            <v>42251</v>
          </cell>
          <cell r="AH57">
            <v>135160</v>
          </cell>
          <cell r="AI57">
            <v>752062</v>
          </cell>
          <cell r="AJ57">
            <v>68</v>
          </cell>
          <cell r="AK57">
            <v>22623</v>
          </cell>
          <cell r="AL57">
            <v>1679</v>
          </cell>
          <cell r="AM57">
            <v>17379</v>
          </cell>
          <cell r="AN57">
            <v>184022</v>
          </cell>
          <cell r="AO57">
            <v>118392</v>
          </cell>
          <cell r="AP57">
            <v>242177</v>
          </cell>
          <cell r="AQ57">
            <v>79340</v>
          </cell>
          <cell r="AR57">
            <v>1035868</v>
          </cell>
          <cell r="AS57">
            <v>3019186</v>
          </cell>
          <cell r="AT57">
            <v>2017978</v>
          </cell>
          <cell r="AU57">
            <v>1575474</v>
          </cell>
          <cell r="AV57">
            <v>262858</v>
          </cell>
          <cell r="AW57">
            <v>313479</v>
          </cell>
          <cell r="AX57">
            <v>654502</v>
          </cell>
          <cell r="AY57">
            <v>240398</v>
          </cell>
          <cell r="AZ57">
            <v>219159</v>
          </cell>
          <cell r="BA57">
            <v>610679</v>
          </cell>
          <cell r="BB57">
            <v>511888</v>
          </cell>
          <cell r="BC57">
            <v>304009</v>
          </cell>
          <cell r="BD57">
            <v>5970</v>
          </cell>
          <cell r="BE57">
            <v>137781</v>
          </cell>
          <cell r="BF57">
            <v>161956</v>
          </cell>
          <cell r="BG57">
            <v>0</v>
          </cell>
        </row>
        <row r="112">
          <cell r="R112">
            <v>33969</v>
          </cell>
          <cell r="S112">
            <v>195001</v>
          </cell>
          <cell r="T112">
            <v>132962</v>
          </cell>
          <cell r="U112">
            <v>419619</v>
          </cell>
          <cell r="V112">
            <v>74390</v>
          </cell>
          <cell r="W112">
            <v>158233</v>
          </cell>
          <cell r="X112">
            <v>103248</v>
          </cell>
          <cell r="Y112">
            <v>48327</v>
          </cell>
          <cell r="Z112">
            <v>31381</v>
          </cell>
          <cell r="AA112">
            <v>148739</v>
          </cell>
          <cell r="AB112">
            <v>12869</v>
          </cell>
          <cell r="AC112">
            <v>181088</v>
          </cell>
          <cell r="AD112">
            <v>66137</v>
          </cell>
          <cell r="AE112">
            <v>332946</v>
          </cell>
          <cell r="AF112">
            <v>127174</v>
          </cell>
          <cell r="AG112">
            <v>26044</v>
          </cell>
          <cell r="AH112">
            <v>71856</v>
          </cell>
          <cell r="AI112">
            <v>480172</v>
          </cell>
          <cell r="AJ112">
            <v>44</v>
          </cell>
          <cell r="AK112">
            <v>13823</v>
          </cell>
          <cell r="AL112">
            <v>1028</v>
          </cell>
          <cell r="AM112">
            <v>7716</v>
          </cell>
          <cell r="AN112">
            <v>108146</v>
          </cell>
          <cell r="AO112">
            <v>14900</v>
          </cell>
          <cell r="AP112">
            <v>143109</v>
          </cell>
          <cell r="AQ112">
            <v>34272</v>
          </cell>
          <cell r="AR112">
            <v>648652</v>
          </cell>
          <cell r="AS112">
            <v>1427004</v>
          </cell>
          <cell r="AT112">
            <v>454679</v>
          </cell>
          <cell r="AU112">
            <v>932974</v>
          </cell>
          <cell r="AV112">
            <v>214817</v>
          </cell>
          <cell r="AW112">
            <v>258819</v>
          </cell>
          <cell r="AX112">
            <v>8691</v>
          </cell>
          <cell r="AY112">
            <v>56128</v>
          </cell>
          <cell r="AZ112">
            <v>53733</v>
          </cell>
          <cell r="BA112">
            <v>142271</v>
          </cell>
          <cell r="BB112">
            <v>67645</v>
          </cell>
          <cell r="BC112">
            <v>134969</v>
          </cell>
          <cell r="BD112">
            <v>1255</v>
          </cell>
          <cell r="BE112">
            <v>27358</v>
          </cell>
          <cell r="BF112">
            <v>34083</v>
          </cell>
          <cell r="BG112">
            <v>0</v>
          </cell>
        </row>
      </sheetData>
      <sheetData sheetId="3">
        <row r="57">
          <cell r="R57">
            <v>74020</v>
          </cell>
          <cell r="S57">
            <v>453634</v>
          </cell>
          <cell r="T57">
            <v>271252</v>
          </cell>
          <cell r="U57">
            <v>530522</v>
          </cell>
          <cell r="V57">
            <v>94110</v>
          </cell>
          <cell r="W57">
            <v>315865</v>
          </cell>
          <cell r="X57">
            <v>151252</v>
          </cell>
          <cell r="Y57">
            <v>92069</v>
          </cell>
          <cell r="Z57">
            <v>61224</v>
          </cell>
          <cell r="AA57">
            <v>295450</v>
          </cell>
          <cell r="AB57">
            <v>30066</v>
          </cell>
          <cell r="AC57">
            <v>289903</v>
          </cell>
          <cell r="AD57">
            <v>180424</v>
          </cell>
          <cell r="AE57">
            <v>367196</v>
          </cell>
          <cell r="AF57">
            <v>252212</v>
          </cell>
          <cell r="AG57">
            <v>42245</v>
          </cell>
          <cell r="AH57">
            <v>142558</v>
          </cell>
          <cell r="AI57">
            <v>817979</v>
          </cell>
          <cell r="AJ57">
            <v>76</v>
          </cell>
          <cell r="AK57">
            <v>24301</v>
          </cell>
          <cell r="AL57">
            <v>1801</v>
          </cell>
          <cell r="AM57">
            <v>17739</v>
          </cell>
          <cell r="AN57">
            <v>193405</v>
          </cell>
          <cell r="AO57">
            <v>162964</v>
          </cell>
          <cell r="AP57">
            <v>261566</v>
          </cell>
          <cell r="AQ57">
            <v>81540</v>
          </cell>
          <cell r="AR57">
            <v>1256426</v>
          </cell>
          <cell r="AS57">
            <v>3463299</v>
          </cell>
          <cell r="AT57">
            <v>1980944</v>
          </cell>
          <cell r="AU57">
            <v>1419835</v>
          </cell>
          <cell r="AV57">
            <v>328822</v>
          </cell>
          <cell r="AW57">
            <v>366570</v>
          </cell>
          <cell r="AX57">
            <v>786701</v>
          </cell>
          <cell r="AY57">
            <v>246772</v>
          </cell>
          <cell r="AZ57">
            <v>224981</v>
          </cell>
          <cell r="BA57">
            <v>595646</v>
          </cell>
          <cell r="BB57">
            <v>527023</v>
          </cell>
          <cell r="BC57">
            <v>345398</v>
          </cell>
          <cell r="BD57">
            <v>10235</v>
          </cell>
          <cell r="BE57">
            <v>161232</v>
          </cell>
          <cell r="BF57">
            <v>171468</v>
          </cell>
          <cell r="BG57">
            <v>0</v>
          </cell>
        </row>
        <row r="112">
          <cell r="R112">
            <v>33715</v>
          </cell>
          <cell r="S112">
            <v>226985</v>
          </cell>
          <cell r="T112">
            <v>160936</v>
          </cell>
          <cell r="U112">
            <v>422435</v>
          </cell>
          <cell r="V112">
            <v>86704</v>
          </cell>
          <cell r="W112">
            <v>238216</v>
          </cell>
          <cell r="X112">
            <v>104351</v>
          </cell>
          <cell r="Y112">
            <v>54510</v>
          </cell>
          <cell r="Z112">
            <v>36471</v>
          </cell>
          <cell r="AA112">
            <v>164797</v>
          </cell>
          <cell r="AB112">
            <v>18729</v>
          </cell>
          <cell r="AC112">
            <v>188001</v>
          </cell>
          <cell r="AD112">
            <v>80060</v>
          </cell>
          <cell r="AE112">
            <v>254313</v>
          </cell>
          <cell r="AF112">
            <v>150886</v>
          </cell>
          <cell r="AG112">
            <v>29228</v>
          </cell>
          <cell r="AH112">
            <v>74866</v>
          </cell>
          <cell r="AI112">
            <v>591438</v>
          </cell>
          <cell r="AJ112">
            <v>47</v>
          </cell>
          <cell r="AK112">
            <v>17715</v>
          </cell>
          <cell r="AL112">
            <v>1308</v>
          </cell>
          <cell r="AM112">
            <v>9587</v>
          </cell>
          <cell r="AN112">
            <v>127352</v>
          </cell>
          <cell r="AO112">
            <v>18652</v>
          </cell>
          <cell r="AP112">
            <v>136452</v>
          </cell>
          <cell r="AQ112">
            <v>37083</v>
          </cell>
          <cell r="AR112">
            <v>737131</v>
          </cell>
          <cell r="AS112">
            <v>1400257</v>
          </cell>
          <cell r="AT112">
            <v>528818</v>
          </cell>
          <cell r="AU112">
            <v>1007671</v>
          </cell>
          <cell r="AV112">
            <v>276361</v>
          </cell>
          <cell r="AW112">
            <v>308519</v>
          </cell>
          <cell r="AX112">
            <v>10182</v>
          </cell>
          <cell r="AY112">
            <v>54692</v>
          </cell>
          <cell r="AZ112">
            <v>50633</v>
          </cell>
          <cell r="BA112">
            <v>149646</v>
          </cell>
          <cell r="BB112">
            <v>72294</v>
          </cell>
          <cell r="BC112">
            <v>133265</v>
          </cell>
          <cell r="BD112">
            <v>2308</v>
          </cell>
          <cell r="BE112">
            <v>31904</v>
          </cell>
          <cell r="BF112">
            <v>34112</v>
          </cell>
          <cell r="BG112">
            <v>0</v>
          </cell>
        </row>
      </sheetData>
      <sheetData sheetId="4">
        <row r="57">
          <cell r="R57">
            <v>78860</v>
          </cell>
          <cell r="S57">
            <v>482637</v>
          </cell>
          <cell r="T57">
            <v>270593</v>
          </cell>
          <cell r="U57">
            <v>489166</v>
          </cell>
          <cell r="V57">
            <v>86830</v>
          </cell>
          <cell r="W57">
            <v>315890</v>
          </cell>
          <cell r="X57">
            <v>171782</v>
          </cell>
          <cell r="Y57">
            <v>91555</v>
          </cell>
          <cell r="Z57">
            <v>70265</v>
          </cell>
          <cell r="AA57">
            <v>259889</v>
          </cell>
          <cell r="AB57">
            <v>30138</v>
          </cell>
          <cell r="AC57">
            <v>299089</v>
          </cell>
          <cell r="AD57">
            <v>176230</v>
          </cell>
          <cell r="AE57">
            <v>430965</v>
          </cell>
          <cell r="AF57">
            <v>289549</v>
          </cell>
          <cell r="AG57">
            <v>42745</v>
          </cell>
          <cell r="AH57">
            <v>197812</v>
          </cell>
          <cell r="AI57">
            <v>846199</v>
          </cell>
          <cell r="AJ57">
            <v>73</v>
          </cell>
          <cell r="AK57">
            <v>23701</v>
          </cell>
          <cell r="AL57">
            <v>1756</v>
          </cell>
          <cell r="AM57">
            <v>20315</v>
          </cell>
          <cell r="AN57">
            <v>201248</v>
          </cell>
          <cell r="AO57">
            <v>153372</v>
          </cell>
          <cell r="AP57">
            <v>322716</v>
          </cell>
          <cell r="AQ57">
            <v>85474</v>
          </cell>
          <cell r="AR57">
            <v>1331687</v>
          </cell>
          <cell r="AS57">
            <v>3565870</v>
          </cell>
          <cell r="AT57">
            <v>2160918</v>
          </cell>
          <cell r="AU57">
            <v>1834779</v>
          </cell>
          <cell r="AV57">
            <v>380582</v>
          </cell>
          <cell r="AW57">
            <v>350806</v>
          </cell>
          <cell r="AX57">
            <v>832557</v>
          </cell>
          <cell r="AY57">
            <v>280414</v>
          </cell>
          <cell r="AZ57">
            <v>255646</v>
          </cell>
          <cell r="BA57">
            <v>571280</v>
          </cell>
          <cell r="BB57">
            <v>520106</v>
          </cell>
          <cell r="BC57">
            <v>303872</v>
          </cell>
          <cell r="BD57">
            <v>10006</v>
          </cell>
          <cell r="BE57">
            <v>166939</v>
          </cell>
          <cell r="BF57">
            <v>176823</v>
          </cell>
          <cell r="BG57">
            <v>0</v>
          </cell>
        </row>
        <row r="112">
          <cell r="R112">
            <v>38390</v>
          </cell>
          <cell r="S112">
            <v>241133</v>
          </cell>
          <cell r="T112">
            <v>169750</v>
          </cell>
          <cell r="U112">
            <v>371968</v>
          </cell>
          <cell r="V112">
            <v>82082</v>
          </cell>
          <cell r="W112">
            <v>241506</v>
          </cell>
          <cell r="X112">
            <v>118563</v>
          </cell>
          <cell r="Y112">
            <v>57328</v>
          </cell>
          <cell r="Z112">
            <v>41403</v>
          </cell>
          <cell r="AA112">
            <v>149876</v>
          </cell>
          <cell r="AB112">
            <v>17093</v>
          </cell>
          <cell r="AC112">
            <v>185743</v>
          </cell>
          <cell r="AD112">
            <v>94350</v>
          </cell>
          <cell r="AE112">
            <v>281922</v>
          </cell>
          <cell r="AF112">
            <v>204182</v>
          </cell>
          <cell r="AG112">
            <v>34203</v>
          </cell>
          <cell r="AH112">
            <v>73289</v>
          </cell>
          <cell r="AI112">
            <v>635866</v>
          </cell>
          <cell r="AJ112">
            <v>48</v>
          </cell>
          <cell r="AK112">
            <v>21323</v>
          </cell>
          <cell r="AL112">
            <v>1582</v>
          </cell>
          <cell r="AM112">
            <v>9498</v>
          </cell>
          <cell r="AN112">
            <v>112468</v>
          </cell>
          <cell r="AO112">
            <v>17207</v>
          </cell>
          <cell r="AP112">
            <v>177712</v>
          </cell>
          <cell r="AQ112">
            <v>36752</v>
          </cell>
          <cell r="AR112">
            <v>764623</v>
          </cell>
          <cell r="AS112">
            <v>1640051</v>
          </cell>
          <cell r="AT112">
            <v>550574</v>
          </cell>
          <cell r="AU112">
            <v>1192463</v>
          </cell>
          <cell r="AV112">
            <v>302627</v>
          </cell>
          <cell r="AW112">
            <v>273685</v>
          </cell>
          <cell r="AX112">
            <v>13797</v>
          </cell>
          <cell r="AY112">
            <v>56776</v>
          </cell>
          <cell r="AZ112">
            <v>54567</v>
          </cell>
          <cell r="BA112">
            <v>162943</v>
          </cell>
          <cell r="BB112">
            <v>58872</v>
          </cell>
          <cell r="BC112">
            <v>135198</v>
          </cell>
          <cell r="BD112">
            <v>2324</v>
          </cell>
          <cell r="BE112">
            <v>32950</v>
          </cell>
          <cell r="BF112">
            <v>31340</v>
          </cell>
          <cell r="BG112">
            <v>0</v>
          </cell>
        </row>
      </sheetData>
      <sheetData sheetId="5">
        <row r="57">
          <cell r="R57">
            <v>122753</v>
          </cell>
          <cell r="S57">
            <v>545981</v>
          </cell>
          <cell r="T57">
            <v>263384</v>
          </cell>
          <cell r="U57">
            <v>528011</v>
          </cell>
          <cell r="V57">
            <v>87313</v>
          </cell>
          <cell r="W57">
            <v>286275</v>
          </cell>
          <cell r="X57">
            <v>168828</v>
          </cell>
          <cell r="Y57">
            <v>84002</v>
          </cell>
          <cell r="Z57">
            <v>72531</v>
          </cell>
          <cell r="AA57">
            <v>272426</v>
          </cell>
          <cell r="AB57">
            <v>34909</v>
          </cell>
          <cell r="AC57">
            <v>298784</v>
          </cell>
          <cell r="AD57">
            <v>186382</v>
          </cell>
          <cell r="AE57">
            <v>668612</v>
          </cell>
          <cell r="AF57">
            <v>304240</v>
          </cell>
          <cell r="AG57">
            <v>42279</v>
          </cell>
          <cell r="AH57">
            <v>117880</v>
          </cell>
          <cell r="AI57">
            <v>898044</v>
          </cell>
          <cell r="AJ57">
            <v>79</v>
          </cell>
          <cell r="AK57">
            <v>25376</v>
          </cell>
          <cell r="AL57">
            <v>1895</v>
          </cell>
          <cell r="AM57">
            <v>16507</v>
          </cell>
          <cell r="AN57">
            <v>214456</v>
          </cell>
          <cell r="AO57">
            <v>158936</v>
          </cell>
          <cell r="AP57">
            <v>301894</v>
          </cell>
          <cell r="AQ57">
            <v>86567</v>
          </cell>
          <cell r="AR57">
            <v>1141071</v>
          </cell>
          <cell r="AS57">
            <v>3666309</v>
          </cell>
          <cell r="AT57">
            <v>2271229</v>
          </cell>
          <cell r="AU57">
            <v>1791156</v>
          </cell>
          <cell r="AV57">
            <v>416871</v>
          </cell>
          <cell r="AW57">
            <v>350653</v>
          </cell>
          <cell r="AX57">
            <v>916934</v>
          </cell>
          <cell r="AY57">
            <v>321350</v>
          </cell>
          <cell r="AZ57">
            <v>292948</v>
          </cell>
          <cell r="BA57">
            <v>704802</v>
          </cell>
          <cell r="BB57">
            <v>471581</v>
          </cell>
          <cell r="BC57">
            <v>252915</v>
          </cell>
          <cell r="BD57">
            <v>11127</v>
          </cell>
          <cell r="BE57">
            <v>174937</v>
          </cell>
          <cell r="BF57">
            <v>182938</v>
          </cell>
          <cell r="BG57">
            <v>0</v>
          </cell>
        </row>
        <row r="112">
          <cell r="R112">
            <v>46525</v>
          </cell>
          <cell r="S112">
            <v>257426</v>
          </cell>
          <cell r="T112">
            <v>171899</v>
          </cell>
          <cell r="U112">
            <v>431196</v>
          </cell>
          <cell r="V112">
            <v>84451</v>
          </cell>
          <cell r="W112">
            <v>235850</v>
          </cell>
          <cell r="X112">
            <v>115998</v>
          </cell>
          <cell r="Y112">
            <v>46626</v>
          </cell>
          <cell r="Z112">
            <v>42291</v>
          </cell>
          <cell r="AA112">
            <v>171904</v>
          </cell>
          <cell r="AB112">
            <v>18019</v>
          </cell>
          <cell r="AC112">
            <v>196386</v>
          </cell>
          <cell r="AD112">
            <v>91239</v>
          </cell>
          <cell r="AE112">
            <v>602950</v>
          </cell>
          <cell r="AF112">
            <v>208668</v>
          </cell>
          <cell r="AG112">
            <v>30543</v>
          </cell>
          <cell r="AH112">
            <v>64504</v>
          </cell>
          <cell r="AI112">
            <v>594293</v>
          </cell>
          <cell r="AJ112">
            <v>45</v>
          </cell>
          <cell r="AK112">
            <v>19301</v>
          </cell>
          <cell r="AL112">
            <v>1437</v>
          </cell>
          <cell r="AM112">
            <v>7889</v>
          </cell>
          <cell r="AN112">
            <v>110147</v>
          </cell>
          <cell r="AO112">
            <v>18468</v>
          </cell>
          <cell r="AP112">
            <v>196680</v>
          </cell>
          <cell r="AQ112">
            <v>47975</v>
          </cell>
          <cell r="AR112">
            <v>680088</v>
          </cell>
          <cell r="AS112">
            <v>1818268</v>
          </cell>
          <cell r="AT112">
            <v>605722</v>
          </cell>
          <cell r="AU112">
            <v>1345290</v>
          </cell>
          <cell r="AV112">
            <v>325692</v>
          </cell>
          <cell r="AW112">
            <v>257095</v>
          </cell>
          <cell r="AX112">
            <v>16752</v>
          </cell>
          <cell r="AY112">
            <v>75267</v>
          </cell>
          <cell r="AZ112">
            <v>71548</v>
          </cell>
          <cell r="BA112">
            <v>141048</v>
          </cell>
          <cell r="BB112">
            <v>63285</v>
          </cell>
          <cell r="BC112">
            <v>142156</v>
          </cell>
          <cell r="BD112">
            <v>2670</v>
          </cell>
          <cell r="BE112">
            <v>36089</v>
          </cell>
          <cell r="BF112">
            <v>33934</v>
          </cell>
          <cell r="BG112">
            <v>0</v>
          </cell>
        </row>
      </sheetData>
      <sheetData sheetId="6">
        <row r="57">
          <cell r="R57">
            <v>120387</v>
          </cell>
          <cell r="S57">
            <v>497342</v>
          </cell>
          <cell r="T57">
            <v>254057</v>
          </cell>
          <cell r="U57">
            <v>534495</v>
          </cell>
          <cell r="V57">
            <v>93632</v>
          </cell>
          <cell r="W57">
            <v>370533</v>
          </cell>
          <cell r="X57">
            <v>187527</v>
          </cell>
          <cell r="Y57">
            <v>91919</v>
          </cell>
          <cell r="Z57">
            <v>77026</v>
          </cell>
          <cell r="AA57">
            <v>288843</v>
          </cell>
          <cell r="AB57">
            <v>34002</v>
          </cell>
          <cell r="AC57">
            <v>298966</v>
          </cell>
          <cell r="AD57">
            <v>198791</v>
          </cell>
          <cell r="AE57">
            <v>539103</v>
          </cell>
          <cell r="AF57">
            <v>355387</v>
          </cell>
          <cell r="AG57">
            <v>42252</v>
          </cell>
          <cell r="AH57">
            <v>117647</v>
          </cell>
          <cell r="AI57">
            <v>920163</v>
          </cell>
          <cell r="AJ57">
            <v>82</v>
          </cell>
          <cell r="AK57">
            <v>26088</v>
          </cell>
          <cell r="AL57">
            <v>1934</v>
          </cell>
          <cell r="AM57">
            <v>18559</v>
          </cell>
          <cell r="AN57">
            <v>225282</v>
          </cell>
          <cell r="AO57">
            <v>174302</v>
          </cell>
          <cell r="AP57">
            <v>336174</v>
          </cell>
          <cell r="AQ57">
            <v>92077</v>
          </cell>
          <cell r="AR57">
            <v>1177998</v>
          </cell>
          <cell r="AS57">
            <v>3807248</v>
          </cell>
          <cell r="AT57">
            <v>2341223</v>
          </cell>
          <cell r="AU57">
            <v>1813563</v>
          </cell>
          <cell r="AV57">
            <v>466607</v>
          </cell>
          <cell r="AW57">
            <v>405935</v>
          </cell>
          <cell r="AX57">
            <v>932371</v>
          </cell>
          <cell r="AY57">
            <v>292023</v>
          </cell>
          <cell r="AZ57">
            <v>266222</v>
          </cell>
          <cell r="BA57">
            <v>714952</v>
          </cell>
          <cell r="BB57">
            <v>500232</v>
          </cell>
          <cell r="BC57">
            <v>271512</v>
          </cell>
          <cell r="BD57">
            <v>11286</v>
          </cell>
          <cell r="BE57">
            <v>185868</v>
          </cell>
          <cell r="BF57">
            <v>169505</v>
          </cell>
          <cell r="BG57">
            <v>0</v>
          </cell>
        </row>
        <row r="112">
          <cell r="R112">
            <v>43938</v>
          </cell>
          <cell r="S112">
            <v>284476</v>
          </cell>
          <cell r="T112">
            <v>161719</v>
          </cell>
          <cell r="U112">
            <v>432857</v>
          </cell>
          <cell r="V112">
            <v>87805</v>
          </cell>
          <cell r="W112">
            <v>291568</v>
          </cell>
          <cell r="X112">
            <v>125432</v>
          </cell>
          <cell r="Y112">
            <v>51311</v>
          </cell>
          <cell r="Z112">
            <v>41094</v>
          </cell>
          <cell r="AA112">
            <v>178120</v>
          </cell>
          <cell r="AB112">
            <v>13455</v>
          </cell>
          <cell r="AC112">
            <v>172502</v>
          </cell>
          <cell r="AD112">
            <v>85716</v>
          </cell>
          <cell r="AE112">
            <v>528590</v>
          </cell>
          <cell r="AF112">
            <v>245961</v>
          </cell>
          <cell r="AG112">
            <v>32973</v>
          </cell>
          <cell r="AH112">
            <v>73254</v>
          </cell>
          <cell r="AI112">
            <v>622729</v>
          </cell>
          <cell r="AJ112">
            <v>33</v>
          </cell>
          <cell r="AK112">
            <v>19023</v>
          </cell>
          <cell r="AL112">
            <v>1411</v>
          </cell>
          <cell r="AM112">
            <v>8283</v>
          </cell>
          <cell r="AN112">
            <v>80639</v>
          </cell>
          <cell r="AO112">
            <v>22719</v>
          </cell>
          <cell r="AP112">
            <v>182955</v>
          </cell>
          <cell r="AQ112">
            <v>40234</v>
          </cell>
          <cell r="AR112">
            <v>747295</v>
          </cell>
          <cell r="AS112">
            <v>1717306</v>
          </cell>
          <cell r="AT112">
            <v>676889</v>
          </cell>
          <cell r="AU112">
            <v>1353191</v>
          </cell>
          <cell r="AV112">
            <v>276902</v>
          </cell>
          <cell r="AW112">
            <v>314175</v>
          </cell>
          <cell r="AX112">
            <v>15466</v>
          </cell>
          <cell r="AY112">
            <v>65991</v>
          </cell>
          <cell r="AZ112">
            <v>61286</v>
          </cell>
          <cell r="BA112">
            <v>137905</v>
          </cell>
          <cell r="BB112">
            <v>46496</v>
          </cell>
          <cell r="BC112">
            <v>98978</v>
          </cell>
          <cell r="BD112">
            <v>2476</v>
          </cell>
          <cell r="BE112">
            <v>36322</v>
          </cell>
          <cell r="BF112">
            <v>30744</v>
          </cell>
          <cell r="BG112">
            <v>0</v>
          </cell>
        </row>
      </sheetData>
      <sheetData sheetId="7">
        <row r="57">
          <cell r="R57">
            <v>187808</v>
          </cell>
          <cell r="S57">
            <v>306236</v>
          </cell>
          <cell r="T57">
            <v>254304</v>
          </cell>
          <cell r="U57">
            <v>558133</v>
          </cell>
          <cell r="V57">
            <v>83410</v>
          </cell>
          <cell r="W57">
            <v>512026</v>
          </cell>
          <cell r="X57">
            <v>162560</v>
          </cell>
          <cell r="Y57">
            <v>90660</v>
          </cell>
          <cell r="Z57">
            <v>69283</v>
          </cell>
          <cell r="AA57">
            <v>284236</v>
          </cell>
          <cell r="AB57">
            <v>35240</v>
          </cell>
          <cell r="AC57">
            <v>273557</v>
          </cell>
          <cell r="AD57">
            <v>179130</v>
          </cell>
          <cell r="AE57">
            <v>455839</v>
          </cell>
          <cell r="AF57">
            <v>346181</v>
          </cell>
          <cell r="AG57">
            <v>42720</v>
          </cell>
          <cell r="AH57">
            <v>118069</v>
          </cell>
          <cell r="AI57">
            <v>989904</v>
          </cell>
          <cell r="AJ57">
            <v>85</v>
          </cell>
          <cell r="AK57">
            <v>27132</v>
          </cell>
          <cell r="AL57">
            <v>2010</v>
          </cell>
          <cell r="AM57">
            <v>14782</v>
          </cell>
          <cell r="AN57">
            <v>235769</v>
          </cell>
          <cell r="AO57">
            <v>164765</v>
          </cell>
          <cell r="AP57">
            <v>361404</v>
          </cell>
          <cell r="AQ57">
            <v>87769</v>
          </cell>
          <cell r="AR57">
            <v>1246055</v>
          </cell>
          <cell r="AS57">
            <v>3697817</v>
          </cell>
          <cell r="AT57">
            <v>2176480</v>
          </cell>
          <cell r="AU57">
            <v>1451403</v>
          </cell>
          <cell r="AV57">
            <v>485603</v>
          </cell>
          <cell r="AW57">
            <v>353054</v>
          </cell>
          <cell r="AX57">
            <v>957306</v>
          </cell>
          <cell r="AY57">
            <v>269073</v>
          </cell>
          <cell r="AZ57">
            <v>245301</v>
          </cell>
          <cell r="BA57">
            <v>712997</v>
          </cell>
          <cell r="BB57">
            <v>503818</v>
          </cell>
          <cell r="BC57">
            <v>258500</v>
          </cell>
          <cell r="BD57">
            <v>10655</v>
          </cell>
          <cell r="BE57">
            <v>191781</v>
          </cell>
          <cell r="BF57">
            <v>181917</v>
          </cell>
          <cell r="BG57">
            <v>0</v>
          </cell>
        </row>
        <row r="112">
          <cell r="R112">
            <v>52625</v>
          </cell>
          <cell r="S112">
            <v>228686</v>
          </cell>
          <cell r="T112">
            <v>157084</v>
          </cell>
          <cell r="U112">
            <v>467499</v>
          </cell>
          <cell r="V112">
            <v>81622</v>
          </cell>
          <cell r="W112">
            <v>373246</v>
          </cell>
          <cell r="X112">
            <v>111687</v>
          </cell>
          <cell r="Y112">
            <v>51870</v>
          </cell>
          <cell r="Z112">
            <v>41581</v>
          </cell>
          <cell r="AA112">
            <v>161163</v>
          </cell>
          <cell r="AB112">
            <v>16327</v>
          </cell>
          <cell r="AC112">
            <v>194390</v>
          </cell>
          <cell r="AD112">
            <v>98889</v>
          </cell>
          <cell r="AE112">
            <v>440914</v>
          </cell>
          <cell r="AF112">
            <v>235755</v>
          </cell>
          <cell r="AG112">
            <v>29936</v>
          </cell>
          <cell r="AH112">
            <v>67037</v>
          </cell>
          <cell r="AI112">
            <v>680338</v>
          </cell>
          <cell r="AJ112">
            <v>55</v>
          </cell>
          <cell r="AK112">
            <v>21380</v>
          </cell>
          <cell r="AL112">
            <v>1583</v>
          </cell>
          <cell r="AM112">
            <v>6505</v>
          </cell>
          <cell r="AN112">
            <v>111042</v>
          </cell>
          <cell r="AO112">
            <v>22920</v>
          </cell>
          <cell r="AP112">
            <v>186637</v>
          </cell>
          <cell r="AQ112">
            <v>49679</v>
          </cell>
          <cell r="AR112">
            <v>651069</v>
          </cell>
          <cell r="AS112">
            <v>1655199</v>
          </cell>
          <cell r="AT112">
            <v>558555</v>
          </cell>
          <cell r="AU112">
            <v>1136803</v>
          </cell>
          <cell r="AV112">
            <v>141828</v>
          </cell>
          <cell r="AW112">
            <v>265582</v>
          </cell>
          <cell r="AX112">
            <v>12773</v>
          </cell>
          <cell r="AY112">
            <v>58645</v>
          </cell>
          <cell r="AZ112">
            <v>54514</v>
          </cell>
          <cell r="BA112">
            <v>184850</v>
          </cell>
          <cell r="BB112">
            <v>41376</v>
          </cell>
          <cell r="BC112">
            <v>116498</v>
          </cell>
          <cell r="BD112">
            <v>2497</v>
          </cell>
          <cell r="BE112">
            <v>39277</v>
          </cell>
          <cell r="BF112">
            <v>42641</v>
          </cell>
          <cell r="BG112">
            <v>0</v>
          </cell>
        </row>
      </sheetData>
      <sheetData sheetId="8">
        <row r="57">
          <cell r="R57">
            <v>338079</v>
          </cell>
          <cell r="S57">
            <v>302278</v>
          </cell>
          <cell r="T57">
            <v>234509</v>
          </cell>
          <cell r="U57">
            <v>495491</v>
          </cell>
          <cell r="V57">
            <v>80790</v>
          </cell>
          <cell r="W57">
            <v>516824</v>
          </cell>
          <cell r="X57">
            <v>164629</v>
          </cell>
          <cell r="Y57">
            <v>105990</v>
          </cell>
          <cell r="Z57">
            <v>31229</v>
          </cell>
          <cell r="AA57">
            <v>245971</v>
          </cell>
          <cell r="AB57">
            <v>27871</v>
          </cell>
          <cell r="AC57">
            <v>223964</v>
          </cell>
          <cell r="AD57">
            <v>151000</v>
          </cell>
          <cell r="AE57">
            <v>454765</v>
          </cell>
          <cell r="AF57">
            <v>326931</v>
          </cell>
          <cell r="AG57">
            <v>40504</v>
          </cell>
          <cell r="AH57">
            <v>115695</v>
          </cell>
          <cell r="AI57">
            <v>769411</v>
          </cell>
          <cell r="AJ57">
            <v>69</v>
          </cell>
          <cell r="AK57">
            <v>21870</v>
          </cell>
          <cell r="AL57">
            <v>1649</v>
          </cell>
          <cell r="AM57">
            <v>14632</v>
          </cell>
          <cell r="AN57">
            <v>227764</v>
          </cell>
          <cell r="AO57">
            <v>155135</v>
          </cell>
          <cell r="AP57">
            <v>308612</v>
          </cell>
          <cell r="AQ57">
            <v>77128</v>
          </cell>
          <cell r="AR57">
            <v>1096056</v>
          </cell>
          <cell r="AS57">
            <v>3560795</v>
          </cell>
          <cell r="AT57">
            <v>1973923</v>
          </cell>
          <cell r="AU57">
            <v>1243870</v>
          </cell>
          <cell r="AV57">
            <v>597406</v>
          </cell>
          <cell r="AW57">
            <v>405488</v>
          </cell>
          <cell r="AX57">
            <v>979214</v>
          </cell>
          <cell r="AY57">
            <v>243781</v>
          </cell>
          <cell r="AZ57">
            <v>222238</v>
          </cell>
          <cell r="BA57">
            <v>723423</v>
          </cell>
          <cell r="BB57">
            <v>514073</v>
          </cell>
          <cell r="BC57">
            <v>238868</v>
          </cell>
          <cell r="BD57">
            <v>5735</v>
          </cell>
          <cell r="BE57">
            <v>220035</v>
          </cell>
          <cell r="BF57">
            <v>168657</v>
          </cell>
          <cell r="BG57">
            <v>0</v>
          </cell>
        </row>
        <row r="112">
          <cell r="R112">
            <v>40641</v>
          </cell>
          <cell r="S112">
            <v>208339</v>
          </cell>
          <cell r="T112">
            <v>139204</v>
          </cell>
          <cell r="U112">
            <v>401977</v>
          </cell>
          <cell r="V112">
            <v>77771</v>
          </cell>
          <cell r="W112">
            <v>326848</v>
          </cell>
          <cell r="X112">
            <v>104459</v>
          </cell>
          <cell r="Y112">
            <v>62493</v>
          </cell>
          <cell r="Z112">
            <v>23036</v>
          </cell>
          <cell r="AA112">
            <v>139978</v>
          </cell>
          <cell r="AB112">
            <v>14251</v>
          </cell>
          <cell r="AC112">
            <v>154943</v>
          </cell>
          <cell r="AD112">
            <v>72671</v>
          </cell>
          <cell r="AE112">
            <v>421475</v>
          </cell>
          <cell r="AF112">
            <v>212343</v>
          </cell>
          <cell r="AG112">
            <v>27373</v>
          </cell>
          <cell r="AH112">
            <v>52736</v>
          </cell>
          <cell r="AI112">
            <v>550105</v>
          </cell>
          <cell r="AJ112">
            <v>48</v>
          </cell>
          <cell r="AK112">
            <v>16148</v>
          </cell>
          <cell r="AL112">
            <v>1225</v>
          </cell>
          <cell r="AM112">
            <v>5128</v>
          </cell>
          <cell r="AN112">
            <v>98933</v>
          </cell>
          <cell r="AO112">
            <v>20438</v>
          </cell>
          <cell r="AP112">
            <v>178198</v>
          </cell>
          <cell r="AQ112">
            <v>46286</v>
          </cell>
          <cell r="AR112">
            <v>607149</v>
          </cell>
          <cell r="AS112">
            <v>1478802</v>
          </cell>
          <cell r="AT112">
            <v>430543</v>
          </cell>
          <cell r="AU112">
            <v>1027198</v>
          </cell>
          <cell r="AV112">
            <v>188906</v>
          </cell>
          <cell r="AW112">
            <v>353645</v>
          </cell>
          <cell r="AX112">
            <v>11108</v>
          </cell>
          <cell r="AY112">
            <v>62008</v>
          </cell>
          <cell r="AZ112">
            <v>57202</v>
          </cell>
          <cell r="BA112">
            <v>160013</v>
          </cell>
          <cell r="BB112">
            <v>41680</v>
          </cell>
          <cell r="BC112">
            <v>100995</v>
          </cell>
          <cell r="BD112">
            <v>1269</v>
          </cell>
          <cell r="BE112">
            <v>44265</v>
          </cell>
          <cell r="BF112">
            <v>32244</v>
          </cell>
          <cell r="BG112">
            <v>0</v>
          </cell>
        </row>
      </sheetData>
      <sheetData sheetId="9">
        <row r="57">
          <cell r="R57">
            <v>360441</v>
          </cell>
          <cell r="S57">
            <v>321500</v>
          </cell>
          <cell r="T57">
            <v>251676</v>
          </cell>
          <cell r="U57">
            <v>533208</v>
          </cell>
          <cell r="V57">
            <v>83569</v>
          </cell>
          <cell r="W57">
            <v>544186</v>
          </cell>
          <cell r="X57">
            <v>236744</v>
          </cell>
          <cell r="Y57">
            <v>99476</v>
          </cell>
          <cell r="Z57">
            <v>66288</v>
          </cell>
          <cell r="AA57">
            <v>161792</v>
          </cell>
          <cell r="AB57">
            <v>22440</v>
          </cell>
          <cell r="AC57">
            <v>199401</v>
          </cell>
          <cell r="AD57">
            <v>148026</v>
          </cell>
          <cell r="AE57">
            <v>730235</v>
          </cell>
          <cell r="AF57">
            <v>320840</v>
          </cell>
          <cell r="AG57">
            <v>46851</v>
          </cell>
          <cell r="AH57">
            <v>126595</v>
          </cell>
          <cell r="AI57">
            <v>690697</v>
          </cell>
          <cell r="AJ57">
            <v>63</v>
          </cell>
          <cell r="AK57">
            <v>20756</v>
          </cell>
          <cell r="AL57">
            <v>1550</v>
          </cell>
          <cell r="AM57">
            <v>11171</v>
          </cell>
          <cell r="AN57">
            <v>229601</v>
          </cell>
          <cell r="AO57">
            <v>141573</v>
          </cell>
          <cell r="AP57">
            <v>360128</v>
          </cell>
          <cell r="AQ57">
            <v>90689</v>
          </cell>
          <cell r="AR57">
            <v>1058391</v>
          </cell>
          <cell r="AS57">
            <v>3462910</v>
          </cell>
          <cell r="AT57">
            <v>2247109</v>
          </cell>
          <cell r="AU57">
            <v>1179224</v>
          </cell>
          <cell r="AV57">
            <v>666347</v>
          </cell>
          <cell r="AW57">
            <v>451360</v>
          </cell>
          <cell r="AX57">
            <v>1013407</v>
          </cell>
          <cell r="AY57">
            <v>302107</v>
          </cell>
          <cell r="AZ57">
            <v>275394</v>
          </cell>
          <cell r="BA57">
            <v>760802</v>
          </cell>
          <cell r="BB57">
            <v>654426</v>
          </cell>
          <cell r="BC57">
            <v>264495</v>
          </cell>
          <cell r="BD57">
            <v>5751</v>
          </cell>
          <cell r="BE57">
            <v>222062</v>
          </cell>
          <cell r="BF57">
            <v>160960</v>
          </cell>
          <cell r="BG57">
            <v>0</v>
          </cell>
        </row>
        <row r="112">
          <cell r="R112">
            <v>66146</v>
          </cell>
          <cell r="S112">
            <v>217374</v>
          </cell>
          <cell r="T112">
            <v>155929</v>
          </cell>
          <cell r="U112">
            <v>428693</v>
          </cell>
          <cell r="V112">
            <v>78176</v>
          </cell>
          <cell r="W112">
            <v>307520</v>
          </cell>
          <cell r="X112">
            <v>109825</v>
          </cell>
          <cell r="Y112">
            <v>57731</v>
          </cell>
          <cell r="Z112">
            <v>48611</v>
          </cell>
          <cell r="AA112">
            <v>102735</v>
          </cell>
          <cell r="AB112">
            <v>11763</v>
          </cell>
          <cell r="AC112">
            <v>132069</v>
          </cell>
          <cell r="AD112">
            <v>71797</v>
          </cell>
          <cell r="AE112">
            <v>646816</v>
          </cell>
          <cell r="AF112">
            <v>222599</v>
          </cell>
          <cell r="AG112">
            <v>29360</v>
          </cell>
          <cell r="AH112">
            <v>75009</v>
          </cell>
          <cell r="AI112">
            <v>543717</v>
          </cell>
          <cell r="AJ112">
            <v>46</v>
          </cell>
          <cell r="AK112">
            <v>15595</v>
          </cell>
          <cell r="AL112">
            <v>1161</v>
          </cell>
          <cell r="AM112">
            <v>4329</v>
          </cell>
          <cell r="AN112">
            <v>95924</v>
          </cell>
          <cell r="AO112">
            <v>25574</v>
          </cell>
          <cell r="AP112">
            <v>218453</v>
          </cell>
          <cell r="AQ112">
            <v>49593</v>
          </cell>
          <cell r="AR112">
            <v>566044</v>
          </cell>
          <cell r="AS112">
            <v>1668888</v>
          </cell>
          <cell r="AT112">
            <v>474505</v>
          </cell>
          <cell r="AU112">
            <v>1088777</v>
          </cell>
          <cell r="AV112">
            <v>155094</v>
          </cell>
          <cell r="AW112">
            <v>394407</v>
          </cell>
          <cell r="AX112">
            <v>12320</v>
          </cell>
          <cell r="AY112">
            <v>70427</v>
          </cell>
          <cell r="AZ112">
            <v>65118</v>
          </cell>
          <cell r="BA112">
            <v>192484</v>
          </cell>
          <cell r="BB112">
            <v>54034</v>
          </cell>
          <cell r="BC112">
            <v>112822</v>
          </cell>
          <cell r="BD112">
            <v>1292</v>
          </cell>
          <cell r="BE112">
            <v>47629</v>
          </cell>
          <cell r="BF112">
            <v>36142</v>
          </cell>
          <cell r="BG112">
            <v>0</v>
          </cell>
        </row>
      </sheetData>
      <sheetData sheetId="10">
        <row r="57">
          <cell r="R57">
            <v>399686</v>
          </cell>
          <cell r="S57">
            <v>332899</v>
          </cell>
          <cell r="T57">
            <v>262531</v>
          </cell>
          <cell r="U57">
            <v>520689</v>
          </cell>
          <cell r="V57">
            <v>91965</v>
          </cell>
          <cell r="W57">
            <v>592365</v>
          </cell>
          <cell r="X57">
            <v>256415</v>
          </cell>
          <cell r="Y57">
            <v>98657</v>
          </cell>
          <cell r="Z57">
            <v>65507</v>
          </cell>
          <cell r="AA57">
            <v>115050</v>
          </cell>
          <cell r="AB57">
            <v>21607</v>
          </cell>
          <cell r="AC57">
            <v>210902</v>
          </cell>
          <cell r="AD57">
            <v>154695</v>
          </cell>
          <cell r="AE57">
            <v>927932</v>
          </cell>
          <cell r="AF57">
            <v>338003</v>
          </cell>
          <cell r="AG57">
            <v>50878</v>
          </cell>
          <cell r="AH57">
            <v>130586</v>
          </cell>
          <cell r="AI57">
            <v>724834</v>
          </cell>
          <cell r="AJ57">
            <v>69</v>
          </cell>
          <cell r="AK57">
            <v>22752</v>
          </cell>
          <cell r="AL57">
            <v>1716</v>
          </cell>
          <cell r="AM57">
            <v>10861</v>
          </cell>
          <cell r="AN57">
            <v>235359</v>
          </cell>
          <cell r="AO57">
            <v>130686</v>
          </cell>
          <cell r="AP57">
            <v>373528</v>
          </cell>
          <cell r="AQ57">
            <v>94527</v>
          </cell>
          <cell r="AR57">
            <v>1093223</v>
          </cell>
          <cell r="AS57">
            <v>3648978</v>
          </cell>
          <cell r="AT57">
            <v>2460667</v>
          </cell>
          <cell r="AU57">
            <v>1603710</v>
          </cell>
          <cell r="AV57">
            <v>706027</v>
          </cell>
          <cell r="AW57">
            <v>506572</v>
          </cell>
          <cell r="AX57">
            <v>1007162</v>
          </cell>
          <cell r="AY57">
            <v>369282</v>
          </cell>
          <cell r="AZ57">
            <v>336633</v>
          </cell>
          <cell r="BA57">
            <v>746300</v>
          </cell>
          <cell r="BB57">
            <v>679290</v>
          </cell>
          <cell r="BC57">
            <v>289342</v>
          </cell>
          <cell r="BD57">
            <v>6952</v>
          </cell>
          <cell r="BE57">
            <v>223956</v>
          </cell>
          <cell r="BF57">
            <v>163377</v>
          </cell>
          <cell r="BG57">
            <v>0</v>
          </cell>
        </row>
        <row r="112">
          <cell r="R112">
            <v>322097</v>
          </cell>
          <cell r="S112">
            <v>208938</v>
          </cell>
          <cell r="T112">
            <v>151685</v>
          </cell>
          <cell r="U112">
            <v>431630</v>
          </cell>
          <cell r="V112">
            <v>88771</v>
          </cell>
          <cell r="W112">
            <v>352001</v>
          </cell>
          <cell r="X112">
            <v>118412</v>
          </cell>
          <cell r="Y112">
            <v>57842</v>
          </cell>
          <cell r="Z112">
            <v>45505</v>
          </cell>
          <cell r="AA112">
            <v>72963</v>
          </cell>
          <cell r="AB112">
            <v>9456</v>
          </cell>
          <cell r="AC112">
            <v>130344</v>
          </cell>
          <cell r="AD112">
            <v>72265</v>
          </cell>
          <cell r="AE112">
            <v>863635</v>
          </cell>
          <cell r="AF112">
            <v>243723</v>
          </cell>
          <cell r="AG112">
            <v>36774</v>
          </cell>
          <cell r="AH112">
            <v>80843</v>
          </cell>
          <cell r="AI112">
            <v>687620</v>
          </cell>
          <cell r="AJ112">
            <v>51</v>
          </cell>
          <cell r="AK112">
            <v>17083</v>
          </cell>
          <cell r="AL112">
            <v>1295</v>
          </cell>
          <cell r="AM112">
            <v>2929</v>
          </cell>
          <cell r="AN112">
            <v>100574</v>
          </cell>
          <cell r="AO112">
            <v>27311</v>
          </cell>
          <cell r="AP112">
            <v>219057</v>
          </cell>
          <cell r="AQ112">
            <v>58531</v>
          </cell>
          <cell r="AR112">
            <v>590557</v>
          </cell>
          <cell r="AS112">
            <v>1963625</v>
          </cell>
          <cell r="AT112">
            <v>534770</v>
          </cell>
          <cell r="AU112">
            <v>1173869</v>
          </cell>
          <cell r="AV112">
            <v>228512</v>
          </cell>
          <cell r="AW112">
            <v>456931</v>
          </cell>
          <cell r="AX112">
            <v>11999</v>
          </cell>
          <cell r="AY112">
            <v>69384</v>
          </cell>
          <cell r="AZ112">
            <v>64183</v>
          </cell>
          <cell r="BA112">
            <v>215032</v>
          </cell>
          <cell r="BB112">
            <v>61263</v>
          </cell>
          <cell r="BC112">
            <v>123603</v>
          </cell>
          <cell r="BD112">
            <v>1585</v>
          </cell>
          <cell r="BE112">
            <v>48187</v>
          </cell>
          <cell r="BF112">
            <v>35898</v>
          </cell>
          <cell r="BG112">
            <v>0</v>
          </cell>
        </row>
      </sheetData>
      <sheetData sheetId="11">
        <row r="57">
          <cell r="R57">
            <v>635236</v>
          </cell>
          <cell r="S57">
            <v>334630</v>
          </cell>
          <cell r="T57">
            <v>243913</v>
          </cell>
          <cell r="U57">
            <v>550181</v>
          </cell>
          <cell r="V57">
            <v>93815</v>
          </cell>
          <cell r="W57">
            <v>572624</v>
          </cell>
          <cell r="X57">
            <v>267257</v>
          </cell>
          <cell r="Y57">
            <v>102613</v>
          </cell>
          <cell r="Z57">
            <v>67113</v>
          </cell>
          <cell r="AA57">
            <v>116952</v>
          </cell>
          <cell r="AB57">
            <v>21401</v>
          </cell>
          <cell r="AC57">
            <v>201788</v>
          </cell>
          <cell r="AD57">
            <v>152337</v>
          </cell>
          <cell r="AE57">
            <v>1192375</v>
          </cell>
          <cell r="AF57">
            <v>365792</v>
          </cell>
          <cell r="AG57">
            <v>58230</v>
          </cell>
          <cell r="AH57">
            <v>133936</v>
          </cell>
          <cell r="AI57">
            <v>746154</v>
          </cell>
          <cell r="AJ57">
            <v>72</v>
          </cell>
          <cell r="AK57">
            <v>23491</v>
          </cell>
          <cell r="AL57">
            <v>1753</v>
          </cell>
          <cell r="AM57">
            <v>9347</v>
          </cell>
          <cell r="AN57">
            <v>240955</v>
          </cell>
          <cell r="AO57">
            <v>152652</v>
          </cell>
          <cell r="AP57">
            <v>364989</v>
          </cell>
          <cell r="AQ57">
            <v>95310</v>
          </cell>
          <cell r="AR57">
            <v>1134856</v>
          </cell>
          <cell r="AS57">
            <v>3714533</v>
          </cell>
          <cell r="AT57">
            <v>2721706</v>
          </cell>
          <cell r="AU57">
            <v>1220217</v>
          </cell>
          <cell r="AV57">
            <v>754845</v>
          </cell>
          <cell r="AW57">
            <v>504471</v>
          </cell>
          <cell r="AX57">
            <v>1028358</v>
          </cell>
          <cell r="AY57">
            <v>438319</v>
          </cell>
          <cell r="AZ57">
            <v>399561</v>
          </cell>
          <cell r="BA57">
            <v>737719</v>
          </cell>
          <cell r="BB57">
            <v>722124</v>
          </cell>
          <cell r="BC57">
            <v>299521</v>
          </cell>
          <cell r="BD57">
            <v>7287</v>
          </cell>
          <cell r="BE57">
            <v>229274</v>
          </cell>
          <cell r="BF57">
            <v>166676</v>
          </cell>
          <cell r="BG57">
            <v>0</v>
          </cell>
        </row>
        <row r="112">
          <cell r="R112">
            <v>103846</v>
          </cell>
          <cell r="S112">
            <v>210119</v>
          </cell>
          <cell r="T112">
            <v>151675</v>
          </cell>
          <cell r="U112">
            <v>436020</v>
          </cell>
          <cell r="V112">
            <v>91035</v>
          </cell>
          <cell r="W112">
            <v>352273</v>
          </cell>
          <cell r="X112">
            <v>116385</v>
          </cell>
          <cell r="Y112">
            <v>57854</v>
          </cell>
          <cell r="Z112">
            <v>45633</v>
          </cell>
          <cell r="AA112">
            <v>73829</v>
          </cell>
          <cell r="AB112">
            <v>9457</v>
          </cell>
          <cell r="AC112">
            <v>129763</v>
          </cell>
          <cell r="AD112">
            <v>73010</v>
          </cell>
          <cell r="AE112">
            <v>1139118</v>
          </cell>
          <cell r="AF112">
            <v>245105</v>
          </cell>
          <cell r="AG112">
            <v>35814</v>
          </cell>
          <cell r="AH112">
            <v>80851</v>
          </cell>
          <cell r="AI112">
            <v>587275</v>
          </cell>
          <cell r="AJ112">
            <v>48</v>
          </cell>
          <cell r="AK112">
            <v>16978</v>
          </cell>
          <cell r="AL112">
            <v>1273</v>
          </cell>
          <cell r="AM112">
            <v>2927</v>
          </cell>
          <cell r="AN112">
            <v>99844</v>
          </cell>
          <cell r="AO112">
            <v>29378</v>
          </cell>
          <cell r="AP112">
            <v>224383</v>
          </cell>
          <cell r="AQ112">
            <v>59948</v>
          </cell>
          <cell r="AR112">
            <v>612904</v>
          </cell>
          <cell r="AS112">
            <v>2199811</v>
          </cell>
          <cell r="AT112">
            <v>659393</v>
          </cell>
          <cell r="AU112">
            <v>995600</v>
          </cell>
          <cell r="AV112">
            <v>318660</v>
          </cell>
          <cell r="AW112">
            <v>430581</v>
          </cell>
          <cell r="AX112">
            <v>11999</v>
          </cell>
          <cell r="AY112">
            <v>78157</v>
          </cell>
          <cell r="AZ112">
            <v>72287</v>
          </cell>
          <cell r="BA112">
            <v>205444</v>
          </cell>
          <cell r="BB112">
            <v>61859</v>
          </cell>
          <cell r="BC112">
            <v>122692</v>
          </cell>
          <cell r="BD112">
            <v>1625</v>
          </cell>
          <cell r="BE112">
            <v>47273</v>
          </cell>
          <cell r="BF112">
            <v>31485</v>
          </cell>
          <cell r="BG112">
            <v>0</v>
          </cell>
        </row>
      </sheetData>
      <sheetData sheetId="12">
        <row r="57">
          <cell r="R57">
            <v>523416</v>
          </cell>
          <cell r="S57">
            <v>353105</v>
          </cell>
          <cell r="T57">
            <v>302567</v>
          </cell>
          <cell r="U57">
            <v>596197</v>
          </cell>
          <cell r="V57">
            <v>95026</v>
          </cell>
          <cell r="W57">
            <v>574342</v>
          </cell>
          <cell r="X57">
            <v>288345</v>
          </cell>
          <cell r="Y57">
            <v>104349</v>
          </cell>
          <cell r="Z57">
            <v>67978</v>
          </cell>
          <cell r="AA57">
            <v>109266</v>
          </cell>
          <cell r="AB57">
            <v>22809</v>
          </cell>
          <cell r="AC57">
            <v>206488</v>
          </cell>
          <cell r="AD57">
            <v>167277</v>
          </cell>
          <cell r="AE57">
            <v>1184736</v>
          </cell>
          <cell r="AF57">
            <v>366721</v>
          </cell>
          <cell r="AG57">
            <v>65726</v>
          </cell>
          <cell r="AH57">
            <v>153741</v>
          </cell>
          <cell r="AI57">
            <v>769899</v>
          </cell>
          <cell r="AJ57">
            <v>75</v>
          </cell>
          <cell r="AK57">
            <v>24537</v>
          </cell>
          <cell r="AL57">
            <v>1817</v>
          </cell>
          <cell r="AM57">
            <v>11421</v>
          </cell>
          <cell r="AN57">
            <v>245609</v>
          </cell>
          <cell r="AO57">
            <v>158781</v>
          </cell>
          <cell r="AP57">
            <v>380736</v>
          </cell>
          <cell r="AQ57">
            <v>105987</v>
          </cell>
          <cell r="AR57">
            <v>1206744</v>
          </cell>
          <cell r="AS57">
            <v>3866698</v>
          </cell>
          <cell r="AT57">
            <v>2814486</v>
          </cell>
          <cell r="AU57">
            <v>1317624</v>
          </cell>
          <cell r="AV57">
            <v>989322</v>
          </cell>
          <cell r="AW57">
            <v>629566</v>
          </cell>
          <cell r="AX57">
            <v>1074226</v>
          </cell>
          <cell r="AY57">
            <v>443342</v>
          </cell>
          <cell r="AZ57">
            <v>404147</v>
          </cell>
          <cell r="BA57">
            <v>771260</v>
          </cell>
          <cell r="BB57">
            <v>764812</v>
          </cell>
          <cell r="BC57">
            <v>312504</v>
          </cell>
          <cell r="BD57">
            <v>18697</v>
          </cell>
          <cell r="BE57">
            <v>254697</v>
          </cell>
          <cell r="BF57">
            <v>169844</v>
          </cell>
          <cell r="BG57">
            <v>0</v>
          </cell>
        </row>
        <row r="112">
          <cell r="R112">
            <v>87237</v>
          </cell>
          <cell r="S112">
            <v>226525</v>
          </cell>
          <cell r="T112">
            <v>160095</v>
          </cell>
          <cell r="U112">
            <v>473897</v>
          </cell>
          <cell r="V112">
            <v>94299</v>
          </cell>
          <cell r="W112">
            <v>369969</v>
          </cell>
          <cell r="X112">
            <v>121718</v>
          </cell>
          <cell r="Y112">
            <v>59119</v>
          </cell>
          <cell r="Z112">
            <v>46551</v>
          </cell>
          <cell r="AA112">
            <v>67501</v>
          </cell>
          <cell r="AB112">
            <v>10254</v>
          </cell>
          <cell r="AC112">
            <v>121038</v>
          </cell>
          <cell r="AD112">
            <v>88344</v>
          </cell>
          <cell r="AE112">
            <v>1073870</v>
          </cell>
          <cell r="AF112">
            <v>235109</v>
          </cell>
          <cell r="AG112">
            <v>41550</v>
          </cell>
          <cell r="AH112">
            <v>92280</v>
          </cell>
          <cell r="AI112">
            <v>595527</v>
          </cell>
          <cell r="AJ112">
            <v>45</v>
          </cell>
          <cell r="AK112">
            <v>17281</v>
          </cell>
          <cell r="AL112">
            <v>1276</v>
          </cell>
          <cell r="AM112">
            <v>3196</v>
          </cell>
          <cell r="AN112">
            <v>98687</v>
          </cell>
          <cell r="AO112">
            <v>35411</v>
          </cell>
          <cell r="AP112">
            <v>223628</v>
          </cell>
          <cell r="AQ112">
            <v>57380</v>
          </cell>
          <cell r="AR112">
            <v>663595</v>
          </cell>
          <cell r="AS112">
            <v>2314174</v>
          </cell>
          <cell r="AT112">
            <v>623972</v>
          </cell>
          <cell r="AU112">
            <v>1047727</v>
          </cell>
          <cell r="AV112">
            <v>440203</v>
          </cell>
          <cell r="AW112">
            <v>529519</v>
          </cell>
          <cell r="AX112">
            <v>14845</v>
          </cell>
          <cell r="AY112">
            <v>80601</v>
          </cell>
          <cell r="AZ112">
            <v>74496</v>
          </cell>
          <cell r="BA112">
            <v>224519</v>
          </cell>
          <cell r="BB112">
            <v>82943</v>
          </cell>
          <cell r="BC112">
            <v>126291</v>
          </cell>
          <cell r="BD112">
            <v>4106</v>
          </cell>
          <cell r="BE112">
            <v>54173</v>
          </cell>
          <cell r="BF112">
            <v>35912</v>
          </cell>
          <cell r="BG112">
            <v>0</v>
          </cell>
        </row>
      </sheetData>
      <sheetData sheetId="13">
        <row r="57">
          <cell r="R57">
            <v>897289</v>
          </cell>
          <cell r="S57">
            <v>358628</v>
          </cell>
          <cell r="T57">
            <v>422504</v>
          </cell>
          <cell r="U57">
            <v>647405</v>
          </cell>
          <cell r="V57">
            <v>111321</v>
          </cell>
          <cell r="W57">
            <v>576046</v>
          </cell>
          <cell r="X57">
            <v>304658</v>
          </cell>
          <cell r="Y57">
            <v>118712</v>
          </cell>
          <cell r="Z57">
            <v>74830</v>
          </cell>
          <cell r="AA57">
            <v>105412</v>
          </cell>
          <cell r="AB57">
            <v>24005</v>
          </cell>
          <cell r="AC57">
            <v>201796</v>
          </cell>
          <cell r="AD57">
            <v>167931</v>
          </cell>
          <cell r="AE57">
            <v>1447229</v>
          </cell>
          <cell r="AF57">
            <v>358122</v>
          </cell>
          <cell r="AG57">
            <v>76962</v>
          </cell>
          <cell r="AH57">
            <v>169171</v>
          </cell>
          <cell r="AI57">
            <v>841705</v>
          </cell>
          <cell r="AJ57">
            <v>79</v>
          </cell>
          <cell r="AK57">
            <v>26069</v>
          </cell>
          <cell r="AL57">
            <v>1944</v>
          </cell>
          <cell r="AM57">
            <v>12960</v>
          </cell>
          <cell r="AN57">
            <v>255230</v>
          </cell>
          <cell r="AO57">
            <v>157954</v>
          </cell>
          <cell r="AP57">
            <v>404585</v>
          </cell>
          <cell r="AQ57">
            <v>105634</v>
          </cell>
          <cell r="AR57">
            <v>1250566</v>
          </cell>
          <cell r="AS57">
            <v>4206630</v>
          </cell>
          <cell r="AT57">
            <v>3089493</v>
          </cell>
          <cell r="AU57">
            <v>1552069</v>
          </cell>
          <cell r="AV57">
            <v>1091950</v>
          </cell>
          <cell r="AW57">
            <v>653174</v>
          </cell>
          <cell r="AX57">
            <v>1101359</v>
          </cell>
          <cell r="AY57">
            <v>527147</v>
          </cell>
          <cell r="AZ57">
            <v>480532</v>
          </cell>
          <cell r="BA57">
            <v>794187</v>
          </cell>
          <cell r="BB57">
            <v>876837</v>
          </cell>
          <cell r="BC57">
            <v>338041</v>
          </cell>
          <cell r="BD57">
            <v>19248</v>
          </cell>
          <cell r="BE57">
            <v>270684</v>
          </cell>
          <cell r="BF57">
            <v>172858</v>
          </cell>
          <cell r="BG57">
            <v>0</v>
          </cell>
        </row>
        <row r="112">
          <cell r="R112">
            <v>128121</v>
          </cell>
          <cell r="S112">
            <v>228705</v>
          </cell>
          <cell r="T112">
            <v>227756</v>
          </cell>
          <cell r="U112">
            <v>511274</v>
          </cell>
          <cell r="V112">
            <v>100079</v>
          </cell>
          <cell r="W112">
            <v>382188</v>
          </cell>
          <cell r="X112">
            <v>124844</v>
          </cell>
          <cell r="Y112">
            <v>67974</v>
          </cell>
          <cell r="Z112">
            <v>55932</v>
          </cell>
          <cell r="AA112">
            <v>56144</v>
          </cell>
          <cell r="AB112">
            <v>13660</v>
          </cell>
          <cell r="AC112">
            <v>118994</v>
          </cell>
          <cell r="AD112">
            <v>87344</v>
          </cell>
          <cell r="AE112">
            <v>1385271</v>
          </cell>
          <cell r="AF112">
            <v>235392</v>
          </cell>
          <cell r="AG112">
            <v>47504</v>
          </cell>
          <cell r="AH112">
            <v>112548</v>
          </cell>
          <cell r="AI112">
            <v>607931</v>
          </cell>
          <cell r="AJ112">
            <v>44</v>
          </cell>
          <cell r="AK112">
            <v>19057</v>
          </cell>
          <cell r="AL112">
            <v>1426</v>
          </cell>
          <cell r="AM112">
            <v>4153</v>
          </cell>
          <cell r="AN112">
            <v>103274</v>
          </cell>
          <cell r="AO112">
            <v>34863</v>
          </cell>
          <cell r="AP112">
            <v>244911</v>
          </cell>
          <cell r="AQ112">
            <v>58164</v>
          </cell>
          <cell r="AR112">
            <v>753558</v>
          </cell>
          <cell r="AS112">
            <v>2431222</v>
          </cell>
          <cell r="AT112">
            <v>739356</v>
          </cell>
          <cell r="AU112">
            <v>1065121</v>
          </cell>
          <cell r="AV112">
            <v>505011</v>
          </cell>
          <cell r="AW112">
            <v>553335</v>
          </cell>
          <cell r="AX112">
            <v>14041</v>
          </cell>
          <cell r="AY112">
            <v>83493</v>
          </cell>
          <cell r="AZ112">
            <v>80549</v>
          </cell>
          <cell r="BA112">
            <v>241311</v>
          </cell>
          <cell r="BB112">
            <v>84037</v>
          </cell>
          <cell r="BC112">
            <v>127276</v>
          </cell>
          <cell r="BD112">
            <v>4130</v>
          </cell>
          <cell r="BE112">
            <v>55591</v>
          </cell>
          <cell r="BF112">
            <v>37113</v>
          </cell>
          <cell r="BG112">
            <v>0</v>
          </cell>
        </row>
      </sheetData>
      <sheetData sheetId="14">
        <row r="57">
          <cell r="R57">
            <v>817344</v>
          </cell>
          <cell r="S57">
            <v>344265</v>
          </cell>
          <cell r="T57">
            <v>409043</v>
          </cell>
          <cell r="U57">
            <v>690649</v>
          </cell>
          <cell r="V57">
            <v>119087</v>
          </cell>
          <cell r="W57">
            <v>699560</v>
          </cell>
          <cell r="X57">
            <v>295858</v>
          </cell>
          <cell r="Y57">
            <v>130485</v>
          </cell>
          <cell r="Z57">
            <v>79853</v>
          </cell>
          <cell r="AA57">
            <v>114505</v>
          </cell>
          <cell r="AB57">
            <v>26828</v>
          </cell>
          <cell r="AC57">
            <v>152523</v>
          </cell>
          <cell r="AD57">
            <v>176247</v>
          </cell>
          <cell r="AE57">
            <v>1274756</v>
          </cell>
          <cell r="AF57">
            <v>492656</v>
          </cell>
          <cell r="AG57">
            <v>80393</v>
          </cell>
          <cell r="AH57">
            <v>177317</v>
          </cell>
          <cell r="AI57">
            <v>903684</v>
          </cell>
          <cell r="AJ57">
            <v>79</v>
          </cell>
          <cell r="AK57">
            <v>27033</v>
          </cell>
          <cell r="AL57">
            <v>2002</v>
          </cell>
          <cell r="AM57">
            <v>15438</v>
          </cell>
          <cell r="AN57">
            <v>275389</v>
          </cell>
          <cell r="AO57">
            <v>154867</v>
          </cell>
          <cell r="AP57">
            <v>452779</v>
          </cell>
          <cell r="AQ57">
            <v>117396</v>
          </cell>
          <cell r="AR57">
            <v>1273433</v>
          </cell>
          <cell r="AS57">
            <v>4555929</v>
          </cell>
          <cell r="AT57">
            <v>3178174</v>
          </cell>
          <cell r="AU57">
            <v>1661275</v>
          </cell>
          <cell r="AV57">
            <v>1104998</v>
          </cell>
          <cell r="AW57">
            <v>686540</v>
          </cell>
          <cell r="AX57">
            <v>1138844</v>
          </cell>
          <cell r="AY57">
            <v>506800</v>
          </cell>
          <cell r="AZ57">
            <v>462002</v>
          </cell>
          <cell r="BA57">
            <v>847842</v>
          </cell>
          <cell r="BB57">
            <v>896044</v>
          </cell>
          <cell r="BC57">
            <v>348053</v>
          </cell>
          <cell r="BD57">
            <v>22669</v>
          </cell>
          <cell r="BE57">
            <v>279498</v>
          </cell>
          <cell r="BF57">
            <v>177900</v>
          </cell>
          <cell r="BG57">
            <v>0</v>
          </cell>
        </row>
        <row r="112">
          <cell r="R112">
            <v>105319</v>
          </cell>
          <cell r="S112">
            <v>236467</v>
          </cell>
          <cell r="T112">
            <v>235978</v>
          </cell>
          <cell r="U112">
            <v>575405</v>
          </cell>
          <cell r="V112">
            <v>105085</v>
          </cell>
          <cell r="W112">
            <v>497046</v>
          </cell>
          <cell r="X112">
            <v>121693</v>
          </cell>
          <cell r="Y112">
            <v>75451</v>
          </cell>
          <cell r="Z112">
            <v>63740</v>
          </cell>
          <cell r="AA112">
            <v>67048</v>
          </cell>
          <cell r="AB112">
            <v>15797</v>
          </cell>
          <cell r="AC112">
            <v>120674</v>
          </cell>
          <cell r="AD112">
            <v>106593</v>
          </cell>
          <cell r="AE112">
            <v>917939</v>
          </cell>
          <cell r="AF112">
            <v>289335</v>
          </cell>
          <cell r="AG112">
            <v>49953</v>
          </cell>
          <cell r="AH112">
            <v>117260</v>
          </cell>
          <cell r="AI112">
            <v>670076</v>
          </cell>
          <cell r="AJ112">
            <v>49</v>
          </cell>
          <cell r="AK112">
            <v>18297</v>
          </cell>
          <cell r="AL112">
            <v>1357</v>
          </cell>
          <cell r="AM112">
            <v>4306</v>
          </cell>
          <cell r="AN112">
            <v>102500</v>
          </cell>
          <cell r="AO112">
            <v>31757</v>
          </cell>
          <cell r="AP112">
            <v>328196</v>
          </cell>
          <cell r="AQ112">
            <v>85597</v>
          </cell>
          <cell r="AR112">
            <v>754128</v>
          </cell>
          <cell r="AS112">
            <v>2523345</v>
          </cell>
          <cell r="AT112">
            <v>696706</v>
          </cell>
          <cell r="AU112">
            <v>1086564</v>
          </cell>
          <cell r="AV112">
            <v>483984</v>
          </cell>
          <cell r="AW112">
            <v>595229</v>
          </cell>
          <cell r="AX112">
            <v>22688</v>
          </cell>
          <cell r="AY112">
            <v>81491</v>
          </cell>
          <cell r="AZ112">
            <v>74645</v>
          </cell>
          <cell r="BA112">
            <v>239585</v>
          </cell>
          <cell r="BB112">
            <v>71004</v>
          </cell>
          <cell r="BC112">
            <v>119746</v>
          </cell>
          <cell r="BD112">
            <v>4468</v>
          </cell>
          <cell r="BE112">
            <v>53739</v>
          </cell>
          <cell r="BF112">
            <v>32561</v>
          </cell>
          <cell r="BG112">
            <v>0</v>
          </cell>
        </row>
      </sheetData>
      <sheetData sheetId="15">
        <row r="57">
          <cell r="R57">
            <v>954265</v>
          </cell>
          <cell r="S57">
            <v>352415</v>
          </cell>
          <cell r="T57">
            <v>517294</v>
          </cell>
          <cell r="U57">
            <v>838071</v>
          </cell>
          <cell r="V57">
            <v>164874</v>
          </cell>
          <cell r="W57">
            <v>836571</v>
          </cell>
          <cell r="X57">
            <v>341710</v>
          </cell>
          <cell r="Y57">
            <v>154783</v>
          </cell>
          <cell r="Z57">
            <v>86877</v>
          </cell>
          <cell r="AA57">
            <v>127245</v>
          </cell>
          <cell r="AB57">
            <v>25080</v>
          </cell>
          <cell r="AC57">
            <v>141739</v>
          </cell>
          <cell r="AD57">
            <v>158127</v>
          </cell>
          <cell r="AE57">
            <v>1222357</v>
          </cell>
          <cell r="AF57">
            <v>507284</v>
          </cell>
          <cell r="AG57">
            <v>114340</v>
          </cell>
          <cell r="AH57">
            <v>175909</v>
          </cell>
          <cell r="AI57">
            <v>963301</v>
          </cell>
          <cell r="AJ57">
            <v>79</v>
          </cell>
          <cell r="AK57">
            <v>26284</v>
          </cell>
          <cell r="AL57">
            <v>1946</v>
          </cell>
          <cell r="AM57">
            <v>17661</v>
          </cell>
          <cell r="AN57">
            <v>282038</v>
          </cell>
          <cell r="AO57">
            <v>149793</v>
          </cell>
          <cell r="AP57">
            <v>498846</v>
          </cell>
          <cell r="AQ57">
            <v>129024</v>
          </cell>
          <cell r="AR57">
            <v>1339660</v>
          </cell>
          <cell r="AS57">
            <v>5059685</v>
          </cell>
          <cell r="AT57">
            <v>3147507</v>
          </cell>
          <cell r="AU57">
            <v>1644556</v>
          </cell>
          <cell r="AV57">
            <v>1180083</v>
          </cell>
          <cell r="AW57">
            <v>720717</v>
          </cell>
          <cell r="AX57">
            <v>1158890</v>
          </cell>
          <cell r="AY57">
            <v>531245</v>
          </cell>
          <cell r="AZ57">
            <v>484294</v>
          </cell>
          <cell r="BA57">
            <v>863989</v>
          </cell>
          <cell r="BB57">
            <v>999085</v>
          </cell>
          <cell r="BC57">
            <v>365934</v>
          </cell>
          <cell r="BD57">
            <v>34916</v>
          </cell>
          <cell r="BE57">
            <v>294183</v>
          </cell>
          <cell r="BF57">
            <v>182674</v>
          </cell>
          <cell r="BG57">
            <v>0</v>
          </cell>
        </row>
        <row r="112">
          <cell r="R112">
            <v>127635</v>
          </cell>
          <cell r="S112">
            <v>238747</v>
          </cell>
          <cell r="T112">
            <v>320679</v>
          </cell>
          <cell r="U112">
            <v>715728</v>
          </cell>
          <cell r="V112">
            <v>137938</v>
          </cell>
          <cell r="W112">
            <v>645573</v>
          </cell>
          <cell r="X112">
            <v>151437</v>
          </cell>
          <cell r="Y112">
            <v>83850</v>
          </cell>
          <cell r="Z112">
            <v>70825</v>
          </cell>
          <cell r="AA112">
            <v>89038</v>
          </cell>
          <cell r="AB112">
            <v>14172</v>
          </cell>
          <cell r="AC112">
            <v>115170</v>
          </cell>
          <cell r="AD112">
            <v>103991</v>
          </cell>
          <cell r="AE112">
            <v>1095057</v>
          </cell>
          <cell r="AF112">
            <v>310664</v>
          </cell>
          <cell r="AG112">
            <v>87197</v>
          </cell>
          <cell r="AH112">
            <v>111492</v>
          </cell>
          <cell r="AI112">
            <v>704723</v>
          </cell>
          <cell r="AJ112">
            <v>49</v>
          </cell>
          <cell r="AK112">
            <v>17846</v>
          </cell>
          <cell r="AL112">
            <v>1322</v>
          </cell>
          <cell r="AM112">
            <v>5145</v>
          </cell>
          <cell r="AN112">
            <v>102756</v>
          </cell>
          <cell r="AO112">
            <v>29056</v>
          </cell>
          <cell r="AP112">
            <v>414227</v>
          </cell>
          <cell r="AQ112">
            <v>84057</v>
          </cell>
          <cell r="AR112">
            <v>772976</v>
          </cell>
          <cell r="AS112">
            <v>2509815</v>
          </cell>
          <cell r="AT112">
            <v>645351</v>
          </cell>
          <cell r="AU112">
            <v>1127375</v>
          </cell>
          <cell r="AV112">
            <v>501557</v>
          </cell>
          <cell r="AW112">
            <v>670962</v>
          </cell>
          <cell r="AX112">
            <v>17421</v>
          </cell>
          <cell r="AY112">
            <v>72154</v>
          </cell>
          <cell r="AZ112">
            <v>67408</v>
          </cell>
          <cell r="BA112">
            <v>227627</v>
          </cell>
          <cell r="BB112">
            <v>64578</v>
          </cell>
          <cell r="BC112">
            <v>117174</v>
          </cell>
          <cell r="BD112">
            <v>8306</v>
          </cell>
          <cell r="BE112">
            <v>60777</v>
          </cell>
          <cell r="BF112">
            <v>40125</v>
          </cell>
          <cell r="BG112">
            <v>0</v>
          </cell>
        </row>
      </sheetData>
      <sheetData sheetId="16">
        <row r="57">
          <cell r="R57">
            <v>1205995</v>
          </cell>
          <cell r="S57">
            <v>304886</v>
          </cell>
          <cell r="T57">
            <v>569734</v>
          </cell>
          <cell r="U57">
            <v>870926</v>
          </cell>
          <cell r="V57">
            <v>171503</v>
          </cell>
          <cell r="W57">
            <v>864595</v>
          </cell>
          <cell r="X57">
            <v>306229</v>
          </cell>
          <cell r="Y57">
            <v>203181</v>
          </cell>
          <cell r="Z57">
            <v>86822</v>
          </cell>
          <cell r="AA57">
            <v>116587</v>
          </cell>
          <cell r="AB57">
            <v>29039</v>
          </cell>
          <cell r="AC57">
            <v>199702</v>
          </cell>
          <cell r="AD57">
            <v>159371</v>
          </cell>
          <cell r="AE57">
            <v>1112336</v>
          </cell>
          <cell r="AF57">
            <v>444866</v>
          </cell>
          <cell r="AG57">
            <v>155120</v>
          </cell>
          <cell r="AH57">
            <v>167817</v>
          </cell>
          <cell r="AI57">
            <v>677881</v>
          </cell>
          <cell r="AJ57">
            <v>66</v>
          </cell>
          <cell r="AK57">
            <v>25599</v>
          </cell>
          <cell r="AL57">
            <v>1888</v>
          </cell>
          <cell r="AM57">
            <v>9966</v>
          </cell>
          <cell r="AN57">
            <v>265915</v>
          </cell>
          <cell r="AO57">
            <v>102261</v>
          </cell>
          <cell r="AP57">
            <v>454158</v>
          </cell>
          <cell r="AQ57">
            <v>113896</v>
          </cell>
          <cell r="AR57">
            <v>1199704</v>
          </cell>
          <cell r="AS57">
            <v>5036598</v>
          </cell>
          <cell r="AT57">
            <v>2648299</v>
          </cell>
          <cell r="AU57">
            <v>1288264</v>
          </cell>
          <cell r="AV57">
            <v>1231433</v>
          </cell>
          <cell r="AW57">
            <v>698234</v>
          </cell>
          <cell r="AX57">
            <v>1158120</v>
          </cell>
          <cell r="AY57">
            <v>464559</v>
          </cell>
          <cell r="AZ57">
            <v>423490</v>
          </cell>
          <cell r="BA57">
            <v>734468</v>
          </cell>
          <cell r="BB57">
            <v>999447</v>
          </cell>
          <cell r="BC57">
            <v>389311</v>
          </cell>
          <cell r="BD57">
            <v>34554</v>
          </cell>
          <cell r="BE57">
            <v>294407</v>
          </cell>
          <cell r="BF57">
            <v>175378</v>
          </cell>
          <cell r="BG57">
            <v>0</v>
          </cell>
        </row>
        <row r="112">
          <cell r="R112">
            <v>128489</v>
          </cell>
          <cell r="S112">
            <v>203855</v>
          </cell>
          <cell r="T112">
            <v>364698</v>
          </cell>
          <cell r="U112">
            <v>814469</v>
          </cell>
          <cell r="V112">
            <v>152639</v>
          </cell>
          <cell r="W112">
            <v>620737</v>
          </cell>
          <cell r="X112">
            <v>118850</v>
          </cell>
          <cell r="Y112">
            <v>107875</v>
          </cell>
          <cell r="Z112">
            <v>67210</v>
          </cell>
          <cell r="AA112">
            <v>77012</v>
          </cell>
          <cell r="AB112">
            <v>17875</v>
          </cell>
          <cell r="AC112">
            <v>138336</v>
          </cell>
          <cell r="AD112">
            <v>103140</v>
          </cell>
          <cell r="AE112">
            <v>990546</v>
          </cell>
          <cell r="AF112">
            <v>265721</v>
          </cell>
          <cell r="AG112">
            <v>107925</v>
          </cell>
          <cell r="AH112">
            <v>96909</v>
          </cell>
          <cell r="AI112">
            <v>609133</v>
          </cell>
          <cell r="AJ112">
            <v>36</v>
          </cell>
          <cell r="AK112">
            <v>18212</v>
          </cell>
          <cell r="AL112">
            <v>1346</v>
          </cell>
          <cell r="AM112">
            <v>3580</v>
          </cell>
          <cell r="AN112">
            <v>111523</v>
          </cell>
          <cell r="AO112">
            <v>19749</v>
          </cell>
          <cell r="AP112">
            <v>409430</v>
          </cell>
          <cell r="AQ112">
            <v>91015</v>
          </cell>
          <cell r="AR112">
            <v>675674</v>
          </cell>
          <cell r="AS112">
            <v>2085058</v>
          </cell>
          <cell r="AT112">
            <v>626123</v>
          </cell>
          <cell r="AU112">
            <v>987033</v>
          </cell>
          <cell r="AV112">
            <v>586542</v>
          </cell>
          <cell r="AW112">
            <v>657937</v>
          </cell>
          <cell r="AX112">
            <v>14255</v>
          </cell>
          <cell r="AY112">
            <v>67362</v>
          </cell>
          <cell r="AZ112">
            <v>61735</v>
          </cell>
          <cell r="BA112">
            <v>186916</v>
          </cell>
          <cell r="BB112">
            <v>65290</v>
          </cell>
          <cell r="BC112">
            <v>120562</v>
          </cell>
          <cell r="BD112">
            <v>7581</v>
          </cell>
          <cell r="BE112">
            <v>59467</v>
          </cell>
          <cell r="BF112">
            <v>35189</v>
          </cell>
          <cell r="BG112">
            <v>0</v>
          </cell>
        </row>
      </sheetData>
      <sheetData sheetId="17">
        <row r="57">
          <cell r="R57">
            <v>1055134</v>
          </cell>
          <cell r="S57">
            <v>361884</v>
          </cell>
          <cell r="T57">
            <v>621151</v>
          </cell>
          <cell r="U57">
            <v>956594</v>
          </cell>
          <cell r="V57">
            <v>200685</v>
          </cell>
          <cell r="W57">
            <v>828202</v>
          </cell>
          <cell r="X57">
            <v>424991</v>
          </cell>
          <cell r="Y57">
            <v>215030</v>
          </cell>
          <cell r="Z57">
            <v>91318</v>
          </cell>
          <cell r="AA57">
            <v>145392</v>
          </cell>
          <cell r="AB57">
            <v>28639</v>
          </cell>
          <cell r="AC57">
            <v>201490</v>
          </cell>
          <cell r="AD57">
            <v>155066</v>
          </cell>
          <cell r="AE57">
            <v>1248862</v>
          </cell>
          <cell r="AF57">
            <v>423940</v>
          </cell>
          <cell r="AG57">
            <v>158585</v>
          </cell>
          <cell r="AH57">
            <v>172533</v>
          </cell>
          <cell r="AI57">
            <v>845149</v>
          </cell>
          <cell r="AJ57">
            <v>69</v>
          </cell>
          <cell r="AK57">
            <v>25437</v>
          </cell>
          <cell r="AL57">
            <v>1871</v>
          </cell>
          <cell r="AM57">
            <v>11201</v>
          </cell>
          <cell r="AN57">
            <v>274246</v>
          </cell>
          <cell r="AO57">
            <v>120785</v>
          </cell>
          <cell r="AP57">
            <v>498986</v>
          </cell>
          <cell r="AQ57">
            <v>124156</v>
          </cell>
          <cell r="AR57">
            <v>1747341</v>
          </cell>
          <cell r="AS57">
            <v>5565354</v>
          </cell>
          <cell r="AT57">
            <v>2957431</v>
          </cell>
          <cell r="AU57">
            <v>1552269</v>
          </cell>
          <cell r="AV57">
            <v>1393688</v>
          </cell>
          <cell r="AW57">
            <v>737065</v>
          </cell>
          <cell r="AX57">
            <v>1214729</v>
          </cell>
          <cell r="AY57">
            <v>530210</v>
          </cell>
          <cell r="AZ57">
            <v>483342</v>
          </cell>
          <cell r="BA57">
            <v>943837</v>
          </cell>
          <cell r="BB57">
            <v>1179102</v>
          </cell>
          <cell r="BC57">
            <v>436999</v>
          </cell>
          <cell r="BD57">
            <v>76233</v>
          </cell>
          <cell r="BE57">
            <v>420755</v>
          </cell>
          <cell r="BF57">
            <v>180641</v>
          </cell>
          <cell r="BG57">
            <v>0</v>
          </cell>
        </row>
        <row r="112">
          <cell r="R112">
            <v>170224</v>
          </cell>
          <cell r="S112">
            <v>237140</v>
          </cell>
          <cell r="T112">
            <v>356871</v>
          </cell>
          <cell r="U112">
            <v>883638</v>
          </cell>
          <cell r="V112">
            <v>157236</v>
          </cell>
          <cell r="W112">
            <v>601602</v>
          </cell>
          <cell r="X112">
            <v>146522</v>
          </cell>
          <cell r="Y112">
            <v>85372</v>
          </cell>
          <cell r="Z112">
            <v>62705</v>
          </cell>
          <cell r="AA112">
            <v>79699</v>
          </cell>
          <cell r="AB112">
            <v>14812</v>
          </cell>
          <cell r="AC112">
            <v>137450</v>
          </cell>
          <cell r="AD112">
            <v>94269</v>
          </cell>
          <cell r="AE112">
            <v>1085481</v>
          </cell>
          <cell r="AF112">
            <v>279281</v>
          </cell>
          <cell r="AG112">
            <v>94880</v>
          </cell>
          <cell r="AH112">
            <v>106654</v>
          </cell>
          <cell r="AI112">
            <v>713765</v>
          </cell>
          <cell r="AJ112">
            <v>37</v>
          </cell>
          <cell r="AK112">
            <v>20073</v>
          </cell>
          <cell r="AL112">
            <v>1482</v>
          </cell>
          <cell r="AM112">
            <v>4331</v>
          </cell>
          <cell r="AN112">
            <v>113468</v>
          </cell>
          <cell r="AO112">
            <v>23697</v>
          </cell>
          <cell r="AP112">
            <v>438441</v>
          </cell>
          <cell r="AQ112">
            <v>83542</v>
          </cell>
          <cell r="AR112">
            <v>824332</v>
          </cell>
          <cell r="AS112">
            <v>2588484</v>
          </cell>
          <cell r="AT112">
            <v>632429</v>
          </cell>
          <cell r="AU112">
            <v>1071217</v>
          </cell>
          <cell r="AV112">
            <v>484775</v>
          </cell>
          <cell r="AW112">
            <v>718231</v>
          </cell>
          <cell r="AX112">
            <v>13185</v>
          </cell>
          <cell r="AY112">
            <v>76210</v>
          </cell>
          <cell r="AZ112">
            <v>70549</v>
          </cell>
          <cell r="BA112">
            <v>233742</v>
          </cell>
          <cell r="BB112">
            <v>179623</v>
          </cell>
          <cell r="BC112">
            <v>101670</v>
          </cell>
          <cell r="BD112">
            <v>13250</v>
          </cell>
          <cell r="BE112">
            <v>72565</v>
          </cell>
          <cell r="BF112">
            <v>28958</v>
          </cell>
          <cell r="BG112">
            <v>0</v>
          </cell>
        </row>
      </sheetData>
      <sheetData sheetId="18">
        <row r="57">
          <cell r="R57">
            <v>1090072</v>
          </cell>
          <cell r="S57">
            <v>427042</v>
          </cell>
          <cell r="T57">
            <v>647071</v>
          </cell>
          <cell r="U57">
            <v>1234093</v>
          </cell>
          <cell r="V57">
            <v>217251</v>
          </cell>
          <cell r="W57">
            <v>1140614</v>
          </cell>
          <cell r="X57">
            <v>478589</v>
          </cell>
          <cell r="Y57">
            <v>223660</v>
          </cell>
          <cell r="Z57">
            <v>97505</v>
          </cell>
          <cell r="AA57">
            <v>189986</v>
          </cell>
          <cell r="AB57">
            <v>40002</v>
          </cell>
          <cell r="AC57">
            <v>206927</v>
          </cell>
          <cell r="AD57">
            <v>175145</v>
          </cell>
          <cell r="AE57">
            <v>1412803</v>
          </cell>
          <cell r="AF57">
            <v>603907</v>
          </cell>
          <cell r="AG57">
            <v>170828</v>
          </cell>
          <cell r="AH57">
            <v>223049</v>
          </cell>
          <cell r="AI57">
            <v>997810</v>
          </cell>
          <cell r="AJ57">
            <v>69</v>
          </cell>
          <cell r="AK57">
            <v>24854</v>
          </cell>
          <cell r="AL57">
            <v>1874</v>
          </cell>
          <cell r="AM57">
            <v>14118</v>
          </cell>
          <cell r="AN57">
            <v>341072</v>
          </cell>
          <cell r="AO57">
            <v>155458</v>
          </cell>
          <cell r="AP57">
            <v>567272</v>
          </cell>
          <cell r="AQ57">
            <v>163575</v>
          </cell>
          <cell r="AR57">
            <v>2022102</v>
          </cell>
          <cell r="AS57">
            <v>6442126</v>
          </cell>
          <cell r="AT57">
            <v>3427345</v>
          </cell>
          <cell r="AU57">
            <v>1747715</v>
          </cell>
          <cell r="AV57">
            <v>1447058</v>
          </cell>
          <cell r="AW57">
            <v>773515</v>
          </cell>
          <cell r="AX57">
            <v>1277052</v>
          </cell>
          <cell r="AY57">
            <v>616949</v>
          </cell>
          <cell r="AZ57">
            <v>562403</v>
          </cell>
          <cell r="BA57">
            <v>1101579</v>
          </cell>
          <cell r="BB57">
            <v>1296706</v>
          </cell>
          <cell r="BC57">
            <v>459893</v>
          </cell>
          <cell r="BD57">
            <v>96006</v>
          </cell>
          <cell r="BE57">
            <v>460299</v>
          </cell>
          <cell r="BF57">
            <v>196450</v>
          </cell>
          <cell r="BG57">
            <v>0</v>
          </cell>
        </row>
        <row r="112">
          <cell r="R112">
            <v>199521</v>
          </cell>
          <cell r="S112">
            <v>289066</v>
          </cell>
          <cell r="T112">
            <v>424360</v>
          </cell>
          <cell r="U112">
            <v>1002533</v>
          </cell>
          <cell r="V112">
            <v>183993</v>
          </cell>
          <cell r="W112">
            <v>769263</v>
          </cell>
          <cell r="X112">
            <v>182309</v>
          </cell>
          <cell r="Y112">
            <v>89998</v>
          </cell>
          <cell r="Z112">
            <v>67003</v>
          </cell>
          <cell r="AA112">
            <v>108575</v>
          </cell>
          <cell r="AB112">
            <v>25620</v>
          </cell>
          <cell r="AC112">
            <v>149003</v>
          </cell>
          <cell r="AD112">
            <v>107172</v>
          </cell>
          <cell r="AE112">
            <v>1206211</v>
          </cell>
          <cell r="AF112">
            <v>396337</v>
          </cell>
          <cell r="AG112">
            <v>99150</v>
          </cell>
          <cell r="AH112">
            <v>125812</v>
          </cell>
          <cell r="AI112">
            <v>611918</v>
          </cell>
          <cell r="AJ112">
            <v>45</v>
          </cell>
          <cell r="AK112">
            <v>19585</v>
          </cell>
          <cell r="AL112">
            <v>1471</v>
          </cell>
          <cell r="AM112">
            <v>5425</v>
          </cell>
          <cell r="AN112">
            <v>139430</v>
          </cell>
          <cell r="AO112">
            <v>26615</v>
          </cell>
          <cell r="AP112">
            <v>452691</v>
          </cell>
          <cell r="AQ112">
            <v>101430</v>
          </cell>
          <cell r="AR112">
            <v>925156</v>
          </cell>
          <cell r="AS112">
            <v>3209831</v>
          </cell>
          <cell r="AT112">
            <v>656985</v>
          </cell>
          <cell r="AU112">
            <v>1235064</v>
          </cell>
          <cell r="AV112">
            <v>460315</v>
          </cell>
          <cell r="AW112">
            <v>694921</v>
          </cell>
          <cell r="AX112">
            <v>17757</v>
          </cell>
          <cell r="AY112">
            <v>81854</v>
          </cell>
          <cell r="AZ112">
            <v>75892</v>
          </cell>
          <cell r="BA112">
            <v>290084</v>
          </cell>
          <cell r="BB112">
            <v>156857</v>
          </cell>
          <cell r="BC112">
            <v>172404</v>
          </cell>
          <cell r="BD112">
            <v>16328</v>
          </cell>
          <cell r="BE112">
            <v>75578</v>
          </cell>
          <cell r="BF112">
            <v>33452</v>
          </cell>
          <cell r="BG112">
            <v>0</v>
          </cell>
        </row>
      </sheetData>
      <sheetData sheetId="19">
        <row r="57">
          <cell r="R57">
            <v>975365</v>
          </cell>
          <cell r="S57">
            <v>523060</v>
          </cell>
          <cell r="T57">
            <v>662988</v>
          </cell>
          <cell r="U57">
            <v>1247484</v>
          </cell>
          <cell r="V57">
            <v>223700</v>
          </cell>
          <cell r="W57">
            <v>1274358</v>
          </cell>
          <cell r="X57">
            <v>510494</v>
          </cell>
          <cell r="Y57">
            <v>229406</v>
          </cell>
          <cell r="Z57">
            <v>100799</v>
          </cell>
          <cell r="AA57">
            <v>306236</v>
          </cell>
          <cell r="AB57">
            <v>41097</v>
          </cell>
          <cell r="AC57">
            <v>217122</v>
          </cell>
          <cell r="AD57">
            <v>218153</v>
          </cell>
          <cell r="AE57">
            <v>1536648</v>
          </cell>
          <cell r="AF57">
            <v>571423</v>
          </cell>
          <cell r="AG57">
            <v>197992</v>
          </cell>
          <cell r="AH57">
            <v>294456</v>
          </cell>
          <cell r="AI57">
            <v>1006766</v>
          </cell>
          <cell r="AJ57">
            <v>66</v>
          </cell>
          <cell r="AK57">
            <v>24435</v>
          </cell>
          <cell r="AL57">
            <v>1580</v>
          </cell>
          <cell r="AM57">
            <v>11786</v>
          </cell>
          <cell r="AN57">
            <v>345961</v>
          </cell>
          <cell r="AO57">
            <v>182873</v>
          </cell>
          <cell r="AP57">
            <v>586279</v>
          </cell>
          <cell r="AQ57">
            <v>168868</v>
          </cell>
          <cell r="AR57">
            <v>2843527</v>
          </cell>
          <cell r="AS57">
            <v>7252674</v>
          </cell>
          <cell r="AT57">
            <v>3681046</v>
          </cell>
          <cell r="AU57">
            <v>2014617</v>
          </cell>
          <cell r="AV57">
            <v>1534818</v>
          </cell>
          <cell r="AW57">
            <v>791472</v>
          </cell>
          <cell r="AX57">
            <v>1377305</v>
          </cell>
          <cell r="AY57">
            <v>674843</v>
          </cell>
          <cell r="AZ57">
            <v>615184</v>
          </cell>
          <cell r="BA57">
            <v>1267182</v>
          </cell>
          <cell r="BB57">
            <v>1398247</v>
          </cell>
          <cell r="BC57">
            <v>531629</v>
          </cell>
          <cell r="BD57">
            <v>98481</v>
          </cell>
          <cell r="BE57">
            <v>506882</v>
          </cell>
          <cell r="BF57">
            <v>201521</v>
          </cell>
          <cell r="BG57">
            <v>0</v>
          </cell>
        </row>
        <row r="112">
          <cell r="R112">
            <v>202111</v>
          </cell>
          <cell r="S112">
            <v>353304</v>
          </cell>
          <cell r="T112">
            <v>447897</v>
          </cell>
          <cell r="U112">
            <v>1147729</v>
          </cell>
          <cell r="V112">
            <v>190129</v>
          </cell>
          <cell r="W112">
            <v>801921</v>
          </cell>
          <cell r="X112">
            <v>193248</v>
          </cell>
          <cell r="Y112">
            <v>93641</v>
          </cell>
          <cell r="Z112">
            <v>71296</v>
          </cell>
          <cell r="AA112">
            <v>177172</v>
          </cell>
          <cell r="AB112">
            <v>22721</v>
          </cell>
          <cell r="AC112">
            <v>162608</v>
          </cell>
          <cell r="AD112">
            <v>135534</v>
          </cell>
          <cell r="AE112">
            <v>1069899</v>
          </cell>
          <cell r="AF112">
            <v>365304</v>
          </cell>
          <cell r="AG112">
            <v>111684</v>
          </cell>
          <cell r="AH112">
            <v>158236</v>
          </cell>
          <cell r="AI112">
            <v>600265</v>
          </cell>
          <cell r="AJ112">
            <v>44</v>
          </cell>
          <cell r="AK112">
            <v>19144</v>
          </cell>
          <cell r="AL112">
            <v>1174</v>
          </cell>
          <cell r="AM112">
            <v>4763</v>
          </cell>
          <cell r="AN112">
            <v>191110</v>
          </cell>
          <cell r="AO112">
            <v>30372</v>
          </cell>
          <cell r="AP112">
            <v>259095</v>
          </cell>
          <cell r="AQ112">
            <v>48574</v>
          </cell>
          <cell r="AR112">
            <v>1138301</v>
          </cell>
          <cell r="AS112">
            <v>3617898</v>
          </cell>
          <cell r="AT112">
            <v>798464</v>
          </cell>
          <cell r="AU112">
            <v>1345716</v>
          </cell>
          <cell r="AV112">
            <v>474881</v>
          </cell>
          <cell r="AW112">
            <v>652400</v>
          </cell>
          <cell r="AX112">
            <v>18852</v>
          </cell>
          <cell r="AY112">
            <v>89599</v>
          </cell>
          <cell r="AZ112">
            <v>86014</v>
          </cell>
          <cell r="BA112">
            <v>380955</v>
          </cell>
          <cell r="BB112">
            <v>195429</v>
          </cell>
          <cell r="BC112">
            <v>202455</v>
          </cell>
          <cell r="BD112">
            <v>17598</v>
          </cell>
          <cell r="BE112">
            <v>84638</v>
          </cell>
          <cell r="BF112">
            <v>32832</v>
          </cell>
          <cell r="BG11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nthèse"/>
    </sheetNames>
    <sheetDataSet>
      <sheetData sheetId="0">
        <row r="16">
          <cell r="D16">
            <v>895153</v>
          </cell>
        </row>
        <row r="17">
          <cell r="D17">
            <v>276450</v>
          </cell>
        </row>
        <row r="18">
          <cell r="D18">
            <v>246278</v>
          </cell>
        </row>
        <row r="19">
          <cell r="D19">
            <v>356238</v>
          </cell>
        </row>
        <row r="20">
          <cell r="D20">
            <v>34115</v>
          </cell>
        </row>
        <row r="21">
          <cell r="D21">
            <v>341370</v>
          </cell>
        </row>
        <row r="22">
          <cell r="D22">
            <v>214310</v>
          </cell>
        </row>
        <row r="23">
          <cell r="D23">
            <v>77565</v>
          </cell>
        </row>
        <row r="24">
          <cell r="D24">
            <v>25812</v>
          </cell>
        </row>
        <row r="25">
          <cell r="D25">
            <v>154977</v>
          </cell>
        </row>
        <row r="26">
          <cell r="D26">
            <v>18520</v>
          </cell>
        </row>
        <row r="27">
          <cell r="D27">
            <v>124427</v>
          </cell>
        </row>
        <row r="28">
          <cell r="D28">
            <v>100090</v>
          </cell>
        </row>
        <row r="29">
          <cell r="D29">
            <v>124171</v>
          </cell>
        </row>
        <row r="30">
          <cell r="D30">
            <v>104480</v>
          </cell>
        </row>
        <row r="31">
          <cell r="D31">
            <v>-56497</v>
          </cell>
        </row>
        <row r="32">
          <cell r="D32">
            <v>81567</v>
          </cell>
        </row>
        <row r="33">
          <cell r="D33">
            <v>455998</v>
          </cell>
        </row>
        <row r="34">
          <cell r="D34">
            <v>27</v>
          </cell>
        </row>
        <row r="35">
          <cell r="D35">
            <v>4576</v>
          </cell>
        </row>
        <row r="36">
          <cell r="D36">
            <v>512</v>
          </cell>
        </row>
        <row r="37">
          <cell r="D37">
            <v>4158</v>
          </cell>
        </row>
        <row r="38">
          <cell r="D38">
            <v>261270</v>
          </cell>
        </row>
        <row r="39">
          <cell r="D39">
            <v>145720</v>
          </cell>
        </row>
        <row r="40">
          <cell r="D40">
            <v>134429</v>
          </cell>
        </row>
        <row r="41">
          <cell r="D41">
            <v>104960</v>
          </cell>
        </row>
        <row r="42">
          <cell r="D42">
            <v>1219523</v>
          </cell>
        </row>
        <row r="43">
          <cell r="D43">
            <v>3803078</v>
          </cell>
        </row>
        <row r="44">
          <cell r="D44">
            <v>2729862</v>
          </cell>
        </row>
        <row r="45">
          <cell r="D45">
            <v>636534</v>
          </cell>
        </row>
        <row r="46">
          <cell r="D46">
            <v>742490</v>
          </cell>
        </row>
        <row r="47">
          <cell r="D47">
            <v>506921</v>
          </cell>
        </row>
        <row r="48">
          <cell r="D48">
            <v>1446758</v>
          </cell>
        </row>
        <row r="49">
          <cell r="D49">
            <v>659266</v>
          </cell>
        </row>
        <row r="50">
          <cell r="D50">
            <v>593664</v>
          </cell>
        </row>
        <row r="51">
          <cell r="D51">
            <v>881333</v>
          </cell>
        </row>
        <row r="52">
          <cell r="D52">
            <v>1555615</v>
          </cell>
        </row>
        <row r="53">
          <cell r="D53">
            <v>407348</v>
          </cell>
        </row>
        <row r="54">
          <cell r="D54">
            <v>92804</v>
          </cell>
        </row>
        <row r="55">
          <cell r="D55">
            <v>391330</v>
          </cell>
        </row>
        <row r="56">
          <cell r="D56">
            <v>215555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nthèse"/>
    </sheetNames>
    <sheetDataSet>
      <sheetData sheetId="0">
        <row r="8">
          <cell r="E8">
            <v>25086367</v>
          </cell>
          <cell r="J8">
            <v>20210903</v>
          </cell>
        </row>
        <row r="9">
          <cell r="E9">
            <v>693884</v>
          </cell>
          <cell r="J9">
            <v>6382171</v>
          </cell>
        </row>
        <row r="10">
          <cell r="E10">
            <v>432306</v>
          </cell>
          <cell r="J10">
            <v>-47410</v>
          </cell>
        </row>
        <row r="12">
          <cell r="E12">
            <v>894883</v>
          </cell>
          <cell r="J12">
            <v>7409581</v>
          </cell>
        </row>
        <row r="13">
          <cell r="E13">
            <v>-21290</v>
          </cell>
          <cell r="J13">
            <v>6869095</v>
          </cell>
        </row>
        <row r="21">
          <cell r="O21">
            <v>2367985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VA_CI"/>
      <sheetName val="TVA_CF"/>
      <sheetName val="TVA_FBCF"/>
      <sheetName val="Courant"/>
      <sheetName val="Courant_Eclat_FBCF_CF"/>
      <sheetName val="Volume"/>
      <sheetName val="Volume_Eclat_FBCF_CF"/>
      <sheetName val="Taux_de_croissance_réelle"/>
      <sheetName val="Tx_de_croissance_réelle_Eclat"/>
      <sheetName val="Resume"/>
      <sheetName val="Rapport"/>
      <sheetName val="Rapport SYNTHES"/>
      <sheetName val="FBCF_CF"/>
      <sheetName val="Analyse"/>
    </sheetNames>
    <sheetDataSet>
      <sheetData sheetId="0"/>
      <sheetData sheetId="1"/>
      <sheetData sheetId="2"/>
      <sheetData sheetId="3"/>
      <sheetData sheetId="4">
        <row r="16">
          <cell r="C16">
            <v>6041.8154281319694</v>
          </cell>
          <cell r="D16">
            <v>6826.3053819269453</v>
          </cell>
          <cell r="E16">
            <v>7431.9737858810158</v>
          </cell>
          <cell r="F16">
            <v>8024.0384479721006</v>
          </cell>
          <cell r="G16">
            <v>8037.1962944295792</v>
          </cell>
          <cell r="H16">
            <v>8502.7603181933937</v>
          </cell>
          <cell r="I16">
            <v>8390.7716863972219</v>
          </cell>
          <cell r="J16">
            <v>8136.1631076039293</v>
          </cell>
          <cell r="K16">
            <v>8417.2488335844318</v>
          </cell>
          <cell r="L16">
            <v>8775.1025452425874</v>
          </cell>
          <cell r="M16">
            <v>8897.5673142901942</v>
          </cell>
          <cell r="N16">
            <v>9640.8063316551306</v>
          </cell>
          <cell r="O16">
            <v>10398.623659774696</v>
          </cell>
          <cell r="P16">
            <v>10959.028881719281</v>
          </cell>
          <cell r="Q16">
            <v>11547.212164816925</v>
          </cell>
          <cell r="R16">
            <v>11616.049487309265</v>
          </cell>
          <cell r="S16">
            <v>12571.342733439795</v>
          </cell>
          <cell r="T16">
            <v>13753.898639498695</v>
          </cell>
          <cell r="U16">
            <v>15111.029459988224</v>
          </cell>
        </row>
        <row r="17">
          <cell r="C17">
            <v>1491.9135718680309</v>
          </cell>
          <cell r="D17">
            <v>1648.5616180730549</v>
          </cell>
          <cell r="E17">
            <v>1591.5712141189842</v>
          </cell>
          <cell r="F17">
            <v>1567.5535520279</v>
          </cell>
          <cell r="G17">
            <v>1709.1327055704205</v>
          </cell>
          <cell r="H17">
            <v>1725.3906818066062</v>
          </cell>
          <cell r="I17">
            <v>1676.486313602778</v>
          </cell>
          <cell r="J17">
            <v>1817.2198923960705</v>
          </cell>
          <cell r="K17">
            <v>1844.8101664155674</v>
          </cell>
          <cell r="L17">
            <v>1851.7044547574133</v>
          </cell>
          <cell r="M17">
            <v>1748.7686857098051</v>
          </cell>
          <cell r="N17">
            <v>1792.6136683448694</v>
          </cell>
          <cell r="O17">
            <v>1928.8563402253039</v>
          </cell>
          <cell r="P17">
            <v>2044.2121182807186</v>
          </cell>
          <cell r="Q17">
            <v>2096.2758351830744</v>
          </cell>
          <cell r="R17">
            <v>1885.4035126907347</v>
          </cell>
          <cell r="S17">
            <v>2299.022266560205</v>
          </cell>
          <cell r="T17">
            <v>2636.4283605013061</v>
          </cell>
          <cell r="U17">
            <v>2956.6365400117775</v>
          </cell>
        </row>
        <row r="19">
          <cell r="C19">
            <v>1577.9439972961191</v>
          </cell>
          <cell r="D19">
            <v>1312.6629667577304</v>
          </cell>
          <cell r="E19">
            <v>1385.9249309395843</v>
          </cell>
          <cell r="F19">
            <v>1567.6580106224606</v>
          </cell>
          <cell r="G19">
            <v>1590.1879089124118</v>
          </cell>
          <cell r="H19">
            <v>1442.3765251235973</v>
          </cell>
          <cell r="I19">
            <v>1448.6728294649317</v>
          </cell>
          <cell r="J19">
            <v>1279.7615120838414</v>
          </cell>
          <cell r="K19">
            <v>1378.7459285598973</v>
          </cell>
          <cell r="L19">
            <v>1469.2783212024665</v>
          </cell>
          <cell r="M19">
            <v>1629.7144536697485</v>
          </cell>
          <cell r="N19">
            <v>1942.9604306614719</v>
          </cell>
          <cell r="O19">
            <v>1736.6574778861516</v>
          </cell>
          <cell r="P19">
            <v>1879.5534894146119</v>
          </cell>
          <cell r="Q19">
            <v>2179.8420311941072</v>
          </cell>
          <cell r="R19">
            <v>1806.1362344927941</v>
          </cell>
          <cell r="S19">
            <v>1987.8967386947986</v>
          </cell>
          <cell r="T19">
            <v>2928.5263860424311</v>
          </cell>
          <cell r="U19">
            <v>3671.2979270331502</v>
          </cell>
        </row>
        <row r="20">
          <cell r="C20">
            <v>592.15100270388075</v>
          </cell>
          <cell r="D20">
            <v>699.5550332422697</v>
          </cell>
          <cell r="E20">
            <v>882.19406906041581</v>
          </cell>
          <cell r="F20">
            <v>851.9029893775396</v>
          </cell>
          <cell r="G20">
            <v>490.01209108758803</v>
          </cell>
          <cell r="H20">
            <v>591.92447487640266</v>
          </cell>
          <cell r="I20">
            <v>600.64817053506818</v>
          </cell>
          <cell r="J20">
            <v>600.95848791615867</v>
          </cell>
          <cell r="K20">
            <v>637.78307144010273</v>
          </cell>
          <cell r="L20">
            <v>585.17267879753354</v>
          </cell>
          <cell r="M20">
            <v>579.56654633025141</v>
          </cell>
          <cell r="N20">
            <v>624.82456933852791</v>
          </cell>
          <cell r="O20">
            <v>845.20552211384825</v>
          </cell>
          <cell r="P20">
            <v>866.24151058538814</v>
          </cell>
          <cell r="Q20">
            <v>834.64796880589256</v>
          </cell>
          <cell r="R20">
            <v>746.8457655072059</v>
          </cell>
          <cell r="S20">
            <v>1489.0092613052013</v>
          </cell>
          <cell r="T20">
            <v>1713.3666139575689</v>
          </cell>
          <cell r="U20">
            <v>2113.6910729668493</v>
          </cell>
        </row>
      </sheetData>
      <sheetData sheetId="5"/>
      <sheetData sheetId="6">
        <row r="16">
          <cell r="D16">
            <v>6400.4769045419671</v>
          </cell>
          <cell r="E16">
            <v>7241.1206661243277</v>
          </cell>
          <cell r="F16">
            <v>7752.4831333663697</v>
          </cell>
          <cell r="G16">
            <v>7933.9087090520843</v>
          </cell>
          <cell r="H16">
            <v>8224.7473120762006</v>
          </cell>
          <cell r="I16">
            <v>8020.5500911662266</v>
          </cell>
          <cell r="J16">
            <v>8026.1234319497025</v>
          </cell>
          <cell r="K16">
            <v>8342.2486730663513</v>
          </cell>
          <cell r="L16">
            <v>8487.3603973208646</v>
          </cell>
          <cell r="M16">
            <v>8682.474307790384</v>
          </cell>
          <cell r="N16">
            <v>9388.7477384168451</v>
          </cell>
          <cell r="O16">
            <v>9629.6952895690247</v>
          </cell>
          <cell r="P16">
            <v>10762.785239284327</v>
          </cell>
          <cell r="Q16">
            <v>11356.155635155968</v>
          </cell>
          <cell r="R16">
            <v>11268.830024691761</v>
          </cell>
          <cell r="S16">
            <v>12564.147576874577</v>
          </cell>
          <cell r="T16">
            <v>13021.877005589271</v>
          </cell>
          <cell r="U16">
            <v>14928.490379433004</v>
          </cell>
        </row>
        <row r="17">
          <cell r="D17">
            <v>1580.2920954580331</v>
          </cell>
          <cell r="E17">
            <v>1626.3193338756728</v>
          </cell>
          <cell r="F17">
            <v>1638.8308666336306</v>
          </cell>
          <cell r="G17">
            <v>1709.6892909479157</v>
          </cell>
          <cell r="H17">
            <v>1731.7386879238002</v>
          </cell>
          <cell r="I17">
            <v>1649.050908833774</v>
          </cell>
          <cell r="J17">
            <v>1879.7705680502977</v>
          </cell>
          <cell r="K17">
            <v>1824.0333269336479</v>
          </cell>
          <cell r="L17">
            <v>1829.8236026791346</v>
          </cell>
          <cell r="M17">
            <v>1747.9436922096156</v>
          </cell>
          <cell r="N17">
            <v>1752.3452615831557</v>
          </cell>
          <cell r="O17">
            <v>1888.6497104309747</v>
          </cell>
          <cell r="P17">
            <v>2014.6637607156736</v>
          </cell>
          <cell r="Q17">
            <v>2108.0213648440313</v>
          </cell>
          <cell r="R17">
            <v>1910.7509753082395</v>
          </cell>
          <cell r="S17">
            <v>2015.579423125424</v>
          </cell>
          <cell r="T17">
            <v>2369.1499944107291</v>
          </cell>
          <cell r="U17">
            <v>2854.9886205669955</v>
          </cell>
        </row>
        <row r="19">
          <cell r="D19">
            <v>1293.8704143729767</v>
          </cell>
          <cell r="E19">
            <v>1371.2418731797684</v>
          </cell>
          <cell r="F19">
            <v>1557.9094641804522</v>
          </cell>
          <cell r="G19">
            <v>1534.2983253342643</v>
          </cell>
          <cell r="H19">
            <v>1404.070939648919</v>
          </cell>
          <cell r="I19">
            <v>1536.1747062154623</v>
          </cell>
          <cell r="J19">
            <v>1283.8375426068465</v>
          </cell>
          <cell r="K19">
            <v>1408.5450879016369</v>
          </cell>
          <cell r="L19">
            <v>1304.4220019843888</v>
          </cell>
          <cell r="M19">
            <v>1657.4791578618303</v>
          </cell>
          <cell r="N19">
            <v>2149.6213971596812</v>
          </cell>
          <cell r="O19">
            <v>1844.6280829600419</v>
          </cell>
          <cell r="P19">
            <v>1825.2265048118315</v>
          </cell>
          <cell r="Q19">
            <v>2498.4534117037856</v>
          </cell>
          <cell r="R19">
            <v>1696.1556992826825</v>
          </cell>
          <cell r="S19">
            <v>2007.9660622030167</v>
          </cell>
          <cell r="T19">
            <v>3100.2949479139088</v>
          </cell>
          <cell r="U19">
            <v>3513.108164305218</v>
          </cell>
        </row>
        <row r="20">
          <cell r="D20">
            <v>689.54058562702335</v>
          </cell>
          <cell r="E20">
            <v>828.68112682023138</v>
          </cell>
          <cell r="F20">
            <v>846.60653581954784</v>
          </cell>
          <cell r="G20">
            <v>472.79067466573565</v>
          </cell>
          <cell r="H20">
            <v>576.20406035108113</v>
          </cell>
          <cell r="I20">
            <v>636.9272937845376</v>
          </cell>
          <cell r="J20">
            <v>602.87245739315358</v>
          </cell>
          <cell r="K20">
            <v>651.56591209836301</v>
          </cell>
          <cell r="L20">
            <v>519.51499801561113</v>
          </cell>
          <cell r="M20">
            <v>660.12784213816963</v>
          </cell>
          <cell r="N20">
            <v>656.29660284031888</v>
          </cell>
          <cell r="O20">
            <v>897.75191703995824</v>
          </cell>
          <cell r="P20">
            <v>841.20349518816829</v>
          </cell>
          <cell r="Q20">
            <v>978.43658829621427</v>
          </cell>
          <cell r="R20">
            <v>701.36830071731742</v>
          </cell>
          <cell r="S20">
            <v>1504.0419377969831</v>
          </cell>
          <cell r="T20">
            <v>1813.8620520860914</v>
          </cell>
          <cell r="U20">
            <v>2022.614835694782</v>
          </cell>
        </row>
      </sheetData>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Export"/>
      <sheetName val="Feuil2"/>
      <sheetName val="_Export (2)"/>
    </sheetNames>
    <sheetDataSet>
      <sheetData sheetId="0"/>
      <sheetData sheetId="1">
        <row r="15">
          <cell r="B15">
            <v>1394359</v>
          </cell>
        </row>
        <row r="16">
          <cell r="B16">
            <v>41914</v>
          </cell>
        </row>
        <row r="17">
          <cell r="B17">
            <v>9076</v>
          </cell>
        </row>
        <row r="18">
          <cell r="B18">
            <v>84337</v>
          </cell>
        </row>
        <row r="19">
          <cell r="B19">
            <v>23377</v>
          </cell>
        </row>
        <row r="20">
          <cell r="B20">
            <v>56</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teurs"/>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s>
    <sheetDataSet>
      <sheetData sheetId="0">
        <row r="3">
          <cell r="C3">
            <v>9854658</v>
          </cell>
          <cell r="D3">
            <v>10704637</v>
          </cell>
          <cell r="E3">
            <v>11305140</v>
          </cell>
          <cell r="F3">
            <v>11288211</v>
          </cell>
          <cell r="G3">
            <v>11541649</v>
          </cell>
          <cell r="H3">
            <v>11788814</v>
          </cell>
          <cell r="I3">
            <v>12087569</v>
          </cell>
          <cell r="J3">
            <v>12403586</v>
          </cell>
          <cell r="K3">
            <v>12197809</v>
          </cell>
          <cell r="L3">
            <v>12725984</v>
          </cell>
          <cell r="M3">
            <v>13185878</v>
          </cell>
          <cell r="N3">
            <v>14225782</v>
          </cell>
          <cell r="O3">
            <v>15915334</v>
          </cell>
          <cell r="P3">
            <v>16704395</v>
          </cell>
          <cell r="Q3">
            <v>16539214</v>
          </cell>
          <cell r="R3">
            <v>18914331</v>
          </cell>
          <cell r="S3">
            <v>20972883</v>
          </cell>
          <cell r="T3">
            <v>23663670</v>
          </cell>
        </row>
        <row r="4">
          <cell r="C4">
            <v>134990</v>
          </cell>
          <cell r="D4">
            <v>171573</v>
          </cell>
          <cell r="E4">
            <v>193043</v>
          </cell>
          <cell r="F4">
            <v>153636</v>
          </cell>
          <cell r="G4">
            <v>213714</v>
          </cell>
          <cell r="H4">
            <v>222723</v>
          </cell>
          <cell r="I4">
            <v>322499</v>
          </cell>
          <cell r="J4">
            <v>408700</v>
          </cell>
          <cell r="K4">
            <v>411009</v>
          </cell>
          <cell r="L4">
            <v>355338</v>
          </cell>
          <cell r="M4">
            <v>367093</v>
          </cell>
          <cell r="N4">
            <v>406323</v>
          </cell>
          <cell r="O4">
            <v>507897</v>
          </cell>
          <cell r="P4">
            <v>700005</v>
          </cell>
          <cell r="Q4">
            <v>290659</v>
          </cell>
          <cell r="R4">
            <v>320169</v>
          </cell>
          <cell r="S4">
            <v>347624</v>
          </cell>
          <cell r="T4">
            <v>479687</v>
          </cell>
        </row>
        <row r="5">
          <cell r="C5">
            <v>301062</v>
          </cell>
          <cell r="D5">
            <v>237539</v>
          </cell>
          <cell r="E5">
            <v>279311</v>
          </cell>
          <cell r="F5">
            <v>156361</v>
          </cell>
          <cell r="G5">
            <v>145587</v>
          </cell>
          <cell r="H5">
            <v>207473</v>
          </cell>
          <cell r="I5">
            <v>204450</v>
          </cell>
          <cell r="J5">
            <v>310992</v>
          </cell>
          <cell r="K5">
            <v>311227</v>
          </cell>
          <cell r="L5">
            <v>285294</v>
          </cell>
          <cell r="M5">
            <v>243140</v>
          </cell>
          <cell r="N5">
            <v>224947</v>
          </cell>
          <cell r="O5">
            <v>274064</v>
          </cell>
          <cell r="P5">
            <v>212650</v>
          </cell>
          <cell r="Q5">
            <v>246048</v>
          </cell>
          <cell r="R5">
            <v>226994</v>
          </cell>
          <cell r="S5">
            <v>237468</v>
          </cell>
          <cell r="T5">
            <v>333416</v>
          </cell>
        </row>
        <row r="6">
          <cell r="C6">
            <v>293821</v>
          </cell>
          <cell r="D6">
            <v>291445</v>
          </cell>
          <cell r="E6">
            <v>234992</v>
          </cell>
          <cell r="F6">
            <v>205257</v>
          </cell>
          <cell r="G6">
            <v>252375</v>
          </cell>
          <cell r="H6">
            <v>273849</v>
          </cell>
          <cell r="I6">
            <v>269095</v>
          </cell>
          <cell r="J6">
            <v>256677</v>
          </cell>
          <cell r="K6">
            <v>322230</v>
          </cell>
          <cell r="L6">
            <v>361979</v>
          </cell>
          <cell r="M6">
            <v>421747</v>
          </cell>
          <cell r="N6">
            <v>425876</v>
          </cell>
          <cell r="O6">
            <v>488280</v>
          </cell>
          <cell r="P6">
            <v>494665</v>
          </cell>
          <cell r="Q6">
            <v>337234</v>
          </cell>
          <cell r="R6">
            <v>544522</v>
          </cell>
          <cell r="S6">
            <v>1040210</v>
          </cell>
          <cell r="T6">
            <v>908255</v>
          </cell>
        </row>
        <row r="9">
          <cell r="C9">
            <v>10584531</v>
          </cell>
          <cell r="D9">
            <v>11405194</v>
          </cell>
          <cell r="E9">
            <v>12012486</v>
          </cell>
          <cell r="F9">
            <v>11803465</v>
          </cell>
          <cell r="G9">
            <v>12153325</v>
          </cell>
          <cell r="H9">
            <v>12492859</v>
          </cell>
          <cell r="I9">
            <v>12883613</v>
          </cell>
          <cell r="J9">
            <v>13379955</v>
          </cell>
          <cell r="K9">
            <v>13242275</v>
          </cell>
          <cell r="L9">
            <v>13728595</v>
          </cell>
          <cell r="M9">
            <v>14217858</v>
          </cell>
          <cell r="N9">
            <v>15282928</v>
          </cell>
          <cell r="O9">
            <v>17185575</v>
          </cell>
          <cell r="P9">
            <v>18111715</v>
          </cell>
          <cell r="Q9">
            <v>17413155</v>
          </cell>
          <cell r="R9">
            <v>20006016</v>
          </cell>
          <cell r="S9">
            <v>22598185</v>
          </cell>
          <cell r="T9">
            <v>25385028</v>
          </cell>
        </row>
        <row r="12">
          <cell r="C12">
            <v>7980769</v>
          </cell>
          <cell r="D12">
            <v>8867440</v>
          </cell>
          <cell r="E12">
            <v>9391314</v>
          </cell>
          <cell r="F12">
            <v>9643598</v>
          </cell>
          <cell r="G12">
            <v>9956486</v>
          </cell>
          <cell r="H12">
            <v>9669601</v>
          </cell>
          <cell r="I12">
            <v>9905894</v>
          </cell>
          <cell r="J12">
            <v>10166282</v>
          </cell>
          <cell r="K12">
            <v>10317184</v>
          </cell>
          <cell r="L12">
            <v>10430418</v>
          </cell>
          <cell r="M12">
            <v>11141093</v>
          </cell>
          <cell r="N12">
            <v>11518345</v>
          </cell>
          <cell r="O12">
            <v>12777449</v>
          </cell>
          <cell r="P12">
            <v>13464177</v>
          </cell>
          <cell r="Q12">
            <v>13179581</v>
          </cell>
          <cell r="R12">
            <v>14579727</v>
          </cell>
          <cell r="S12">
            <v>15391027</v>
          </cell>
          <cell r="T12">
            <v>17783479</v>
          </cell>
        </row>
        <row r="13">
          <cell r="C13">
            <v>1983411</v>
          </cell>
          <cell r="D13">
            <v>2199923</v>
          </cell>
          <cell r="E13">
            <v>2404516</v>
          </cell>
          <cell r="F13">
            <v>2007089</v>
          </cell>
          <cell r="G13">
            <v>1980275</v>
          </cell>
          <cell r="H13">
            <v>2173102</v>
          </cell>
          <cell r="I13">
            <v>1886710</v>
          </cell>
          <cell r="J13">
            <v>2060111</v>
          </cell>
          <cell r="K13">
            <v>1823937</v>
          </cell>
          <cell r="L13">
            <v>2317607</v>
          </cell>
          <cell r="M13">
            <v>2805918</v>
          </cell>
          <cell r="N13">
            <v>2742380</v>
          </cell>
          <cell r="O13">
            <v>2666430</v>
          </cell>
          <cell r="P13">
            <v>3476890</v>
          </cell>
          <cell r="Q13">
            <v>2397524</v>
          </cell>
          <cell r="R13">
            <v>3512008</v>
          </cell>
          <cell r="S13">
            <v>4914157</v>
          </cell>
          <cell r="T13">
            <v>5535723</v>
          </cell>
        </row>
        <row r="14">
          <cell r="C14">
            <v>263537</v>
          </cell>
          <cell r="D14">
            <v>55312</v>
          </cell>
          <cell r="E14">
            <v>-485627</v>
          </cell>
          <cell r="F14">
            <v>-235691</v>
          </cell>
          <cell r="G14">
            <v>-110768</v>
          </cell>
          <cell r="H14">
            <v>-67874</v>
          </cell>
          <cell r="I14">
            <v>550491</v>
          </cell>
          <cell r="J14">
            <v>428394</v>
          </cell>
          <cell r="K14">
            <v>844557</v>
          </cell>
          <cell r="L14">
            <v>423778</v>
          </cell>
          <cell r="M14">
            <v>199135</v>
          </cell>
          <cell r="N14">
            <v>1157235</v>
          </cell>
          <cell r="O14">
            <v>825316</v>
          </cell>
          <cell r="P14">
            <v>1154581</v>
          </cell>
          <cell r="Q14">
            <v>71357</v>
          </cell>
          <cell r="R14">
            <v>1267802</v>
          </cell>
          <cell r="S14">
            <v>2461955</v>
          </cell>
          <cell r="T14">
            <v>2150634</v>
          </cell>
        </row>
        <row r="16">
          <cell r="C16">
            <v>2789366</v>
          </cell>
          <cell r="D16">
            <v>3012169</v>
          </cell>
          <cell r="E16">
            <v>3361527</v>
          </cell>
          <cell r="F16">
            <v>3096211</v>
          </cell>
          <cell r="G16">
            <v>3104244</v>
          </cell>
          <cell r="H16">
            <v>3719036</v>
          </cell>
          <cell r="I16">
            <v>3636677</v>
          </cell>
          <cell r="J16">
            <v>4316228</v>
          </cell>
          <cell r="K16">
            <v>4427701</v>
          </cell>
          <cell r="L16">
            <v>4783446</v>
          </cell>
          <cell r="M16">
            <v>4404756</v>
          </cell>
          <cell r="N16">
            <v>4308534</v>
          </cell>
          <cell r="O16">
            <v>6165269</v>
          </cell>
          <cell r="P16">
            <v>5669160</v>
          </cell>
          <cell r="Q16">
            <v>6220131</v>
          </cell>
          <cell r="R16">
            <v>6903743</v>
          </cell>
          <cell r="S16">
            <v>6005626</v>
          </cell>
          <cell r="T16">
            <v>6595709</v>
          </cell>
        </row>
        <row r="17">
          <cell r="C17">
            <v>2432552</v>
          </cell>
          <cell r="D17">
            <v>2729650</v>
          </cell>
          <cell r="E17">
            <v>2659244</v>
          </cell>
          <cell r="F17">
            <v>2707742</v>
          </cell>
          <cell r="G17">
            <v>2776912</v>
          </cell>
          <cell r="H17">
            <v>3001006</v>
          </cell>
          <cell r="I17">
            <v>3096159</v>
          </cell>
          <cell r="J17">
            <v>3591060</v>
          </cell>
          <cell r="K17">
            <v>4171104</v>
          </cell>
          <cell r="L17">
            <v>4226654</v>
          </cell>
          <cell r="M17">
            <v>4333044</v>
          </cell>
          <cell r="N17">
            <v>4443566</v>
          </cell>
          <cell r="O17">
            <v>5248889</v>
          </cell>
          <cell r="P17">
            <v>5653093</v>
          </cell>
          <cell r="Q17">
            <v>4455438</v>
          </cell>
          <cell r="R17">
            <v>6257264</v>
          </cell>
          <cell r="S17">
            <v>6174580</v>
          </cell>
          <cell r="T17">
            <v>6680517</v>
          </cell>
        </row>
      </sheetData>
      <sheetData sheetId="1">
        <row r="57">
          <cell r="R57">
            <v>59919</v>
          </cell>
          <cell r="S57">
            <v>413757</v>
          </cell>
          <cell r="T57">
            <v>216551</v>
          </cell>
          <cell r="U57">
            <v>471176</v>
          </cell>
          <cell r="V57">
            <v>69913</v>
          </cell>
          <cell r="W57">
            <v>212042</v>
          </cell>
          <cell r="X57">
            <v>146533</v>
          </cell>
          <cell r="Y57">
            <v>73030</v>
          </cell>
          <cell r="Z57">
            <v>60465</v>
          </cell>
          <cell r="AA57">
            <v>299354</v>
          </cell>
          <cell r="AB57">
            <v>23763</v>
          </cell>
          <cell r="AC57">
            <v>248298</v>
          </cell>
          <cell r="AD57">
            <v>148624</v>
          </cell>
          <cell r="AE57">
            <v>516359</v>
          </cell>
          <cell r="AF57">
            <v>208764</v>
          </cell>
          <cell r="AG57">
            <v>40882</v>
          </cell>
          <cell r="AH57">
            <v>126923</v>
          </cell>
          <cell r="AI57">
            <v>705521</v>
          </cell>
          <cell r="AJ57">
            <v>66</v>
          </cell>
          <cell r="AK57">
            <v>21570</v>
          </cell>
          <cell r="AL57">
            <v>1611</v>
          </cell>
          <cell r="AM57">
            <v>15341</v>
          </cell>
          <cell r="AN57">
            <v>164786</v>
          </cell>
          <cell r="AO57">
            <v>119241</v>
          </cell>
          <cell r="AP57">
            <v>254296</v>
          </cell>
          <cell r="AQ57">
            <v>76308</v>
          </cell>
          <cell r="AR57">
            <v>1041072</v>
          </cell>
          <cell r="AS57">
            <v>2921687</v>
          </cell>
          <cell r="AT57">
            <v>2024414</v>
          </cell>
          <cell r="AU57">
            <v>1293109</v>
          </cell>
          <cell r="AV57">
            <v>247464</v>
          </cell>
          <cell r="AW57">
            <v>308954</v>
          </cell>
          <cell r="AX57">
            <v>654545</v>
          </cell>
          <cell r="AY57">
            <v>242191</v>
          </cell>
          <cell r="AZ57">
            <v>220795</v>
          </cell>
          <cell r="BA57">
            <v>601686</v>
          </cell>
          <cell r="BB57">
            <v>494345</v>
          </cell>
          <cell r="BC57">
            <v>286164</v>
          </cell>
          <cell r="BD57">
            <v>5546</v>
          </cell>
          <cell r="BE57">
            <v>136415</v>
          </cell>
          <cell r="BF57">
            <v>161945</v>
          </cell>
          <cell r="BG57">
            <v>0</v>
          </cell>
        </row>
        <row r="112">
          <cell r="R112">
            <v>32813</v>
          </cell>
          <cell r="S112">
            <v>177206</v>
          </cell>
          <cell r="T112">
            <v>136374</v>
          </cell>
          <cell r="U112">
            <v>411144</v>
          </cell>
          <cell r="V112">
            <v>68365</v>
          </cell>
          <cell r="W112">
            <v>154563</v>
          </cell>
          <cell r="X112">
            <v>103305</v>
          </cell>
          <cell r="Y112">
            <v>47132</v>
          </cell>
          <cell r="Z112">
            <v>32761</v>
          </cell>
          <cell r="AA112">
            <v>151518</v>
          </cell>
          <cell r="AB112">
            <v>12168</v>
          </cell>
          <cell r="AC112">
            <v>188686</v>
          </cell>
          <cell r="AD112">
            <v>67608</v>
          </cell>
          <cell r="AE112">
            <v>335507</v>
          </cell>
          <cell r="AF112">
            <v>138259</v>
          </cell>
          <cell r="AG112">
            <v>28819</v>
          </cell>
          <cell r="AH112">
            <v>70020</v>
          </cell>
          <cell r="AI112">
            <v>484018</v>
          </cell>
          <cell r="AJ112">
            <v>41</v>
          </cell>
          <cell r="AK112">
            <v>10869</v>
          </cell>
          <cell r="AL112">
            <v>811</v>
          </cell>
          <cell r="AM112">
            <v>7399</v>
          </cell>
          <cell r="AN112">
            <v>112508</v>
          </cell>
          <cell r="AO112">
            <v>15507</v>
          </cell>
          <cell r="AP112">
            <v>142406</v>
          </cell>
          <cell r="AQ112">
            <v>31998</v>
          </cell>
          <cell r="AR112">
            <v>635193</v>
          </cell>
          <cell r="AS112">
            <v>1498333</v>
          </cell>
          <cell r="AT112">
            <v>449188</v>
          </cell>
          <cell r="AU112">
            <v>786550</v>
          </cell>
          <cell r="AV112">
            <v>187894</v>
          </cell>
          <cell r="AW112">
            <v>240589</v>
          </cell>
          <cell r="AX112">
            <v>8674</v>
          </cell>
          <cell r="AY112">
            <v>61906</v>
          </cell>
          <cell r="AZ112">
            <v>59106</v>
          </cell>
          <cell r="BA112">
            <v>138131</v>
          </cell>
          <cell r="BB112">
            <v>70546</v>
          </cell>
          <cell r="BC112">
            <v>136055</v>
          </cell>
          <cell r="BD112">
            <v>1192</v>
          </cell>
          <cell r="BE112">
            <v>28169</v>
          </cell>
          <cell r="BF112">
            <v>34836</v>
          </cell>
          <cell r="BG112">
            <v>0</v>
          </cell>
        </row>
      </sheetData>
      <sheetData sheetId="2">
        <row r="57">
          <cell r="R57">
            <v>73894</v>
          </cell>
          <cell r="S57">
            <v>433951</v>
          </cell>
          <cell r="T57">
            <v>253300</v>
          </cell>
          <cell r="U57">
            <v>536852</v>
          </cell>
          <cell r="V57">
            <v>93333</v>
          </cell>
          <cell r="W57">
            <v>302325</v>
          </cell>
          <cell r="X57">
            <v>145446</v>
          </cell>
          <cell r="Y57">
            <v>84150</v>
          </cell>
          <cell r="Z57">
            <v>61336</v>
          </cell>
          <cell r="AA57">
            <v>319204</v>
          </cell>
          <cell r="AB57">
            <v>28642</v>
          </cell>
          <cell r="AC57">
            <v>281268</v>
          </cell>
          <cell r="AD57">
            <v>162510</v>
          </cell>
          <cell r="AE57">
            <v>347663</v>
          </cell>
          <cell r="AF57">
            <v>246282</v>
          </cell>
          <cell r="AG57">
            <v>38846</v>
          </cell>
          <cell r="AH57">
            <v>142710</v>
          </cell>
          <cell r="AI57">
            <v>790013</v>
          </cell>
          <cell r="AJ57">
            <v>70</v>
          </cell>
          <cell r="AK57">
            <v>22848</v>
          </cell>
          <cell r="AL57">
            <v>1703</v>
          </cell>
          <cell r="AM57">
            <v>17318</v>
          </cell>
          <cell r="AN57">
            <v>178877</v>
          </cell>
          <cell r="AO57">
            <v>160724</v>
          </cell>
          <cell r="AP57">
            <v>266357</v>
          </cell>
          <cell r="AQ57">
            <v>62394</v>
          </cell>
          <cell r="AR57">
            <v>1140640</v>
          </cell>
          <cell r="AS57">
            <v>3357415</v>
          </cell>
          <cell r="AT57">
            <v>2051929</v>
          </cell>
          <cell r="AU57">
            <v>1549805</v>
          </cell>
          <cell r="AV57">
            <v>320649</v>
          </cell>
          <cell r="AW57">
            <v>354610</v>
          </cell>
          <cell r="AX57">
            <v>754733</v>
          </cell>
          <cell r="AY57">
            <v>226648</v>
          </cell>
          <cell r="AZ57">
            <v>206631</v>
          </cell>
          <cell r="BA57">
            <v>593676</v>
          </cell>
          <cell r="BB57">
            <v>533494</v>
          </cell>
          <cell r="BC57">
            <v>338806</v>
          </cell>
          <cell r="BD57">
            <v>9372</v>
          </cell>
          <cell r="BE57">
            <v>160803</v>
          </cell>
          <cell r="BF57">
            <v>171468</v>
          </cell>
          <cell r="BG57">
            <v>0</v>
          </cell>
        </row>
        <row r="112">
          <cell r="R112">
            <v>32052</v>
          </cell>
          <cell r="S112">
            <v>217451</v>
          </cell>
          <cell r="T112">
            <v>152661</v>
          </cell>
          <cell r="U112">
            <v>438803</v>
          </cell>
          <cell r="V112">
            <v>84825</v>
          </cell>
          <cell r="W112">
            <v>217160</v>
          </cell>
          <cell r="X112">
            <v>101400</v>
          </cell>
          <cell r="Y112">
            <v>51446</v>
          </cell>
          <cell r="Z112">
            <v>35186</v>
          </cell>
          <cell r="AA112">
            <v>150215</v>
          </cell>
          <cell r="AB112">
            <v>17805</v>
          </cell>
          <cell r="AC112">
            <v>172129</v>
          </cell>
          <cell r="AD112">
            <v>75687</v>
          </cell>
          <cell r="AE112">
            <v>244115</v>
          </cell>
          <cell r="AF112">
            <v>142276</v>
          </cell>
          <cell r="AG112">
            <v>29567</v>
          </cell>
          <cell r="AH112">
            <v>73190</v>
          </cell>
          <cell r="AI112">
            <v>581368</v>
          </cell>
          <cell r="AJ112">
            <v>42</v>
          </cell>
          <cell r="AK112">
            <v>18919</v>
          </cell>
          <cell r="AL112">
            <v>1410</v>
          </cell>
          <cell r="AM112">
            <v>9098</v>
          </cell>
          <cell r="AN112">
            <v>116912</v>
          </cell>
          <cell r="AO112">
            <v>18248</v>
          </cell>
          <cell r="AP112">
            <v>134822</v>
          </cell>
          <cell r="AQ112">
            <v>28901</v>
          </cell>
          <cell r="AR112">
            <v>714313</v>
          </cell>
          <cell r="AS112">
            <v>1516916</v>
          </cell>
          <cell r="AT112">
            <v>537099</v>
          </cell>
          <cell r="AU112">
            <v>1126991</v>
          </cell>
          <cell r="AV112">
            <v>271164</v>
          </cell>
          <cell r="AW112">
            <v>281748</v>
          </cell>
          <cell r="AX112">
            <v>10083</v>
          </cell>
          <cell r="AY112">
            <v>54460</v>
          </cell>
          <cell r="AZ112">
            <v>50326</v>
          </cell>
          <cell r="BA112">
            <v>149274</v>
          </cell>
          <cell r="BB112">
            <v>71357</v>
          </cell>
          <cell r="BC112">
            <v>131461</v>
          </cell>
          <cell r="BD112">
            <v>2142</v>
          </cell>
          <cell r="BE112">
            <v>32627</v>
          </cell>
          <cell r="BF112">
            <v>34520</v>
          </cell>
          <cell r="BG112">
            <v>0</v>
          </cell>
        </row>
      </sheetData>
      <sheetData sheetId="3">
        <row r="57">
          <cell r="R57">
            <v>78855</v>
          </cell>
          <cell r="S57">
            <v>454395</v>
          </cell>
          <cell r="T57">
            <v>250944</v>
          </cell>
          <cell r="U57">
            <v>458234</v>
          </cell>
          <cell r="V57">
            <v>74994</v>
          </cell>
          <cell r="W57">
            <v>308673</v>
          </cell>
          <cell r="X57">
            <v>162836</v>
          </cell>
          <cell r="Y57">
            <v>80783</v>
          </cell>
          <cell r="Z57">
            <v>70263</v>
          </cell>
          <cell r="AA57">
            <v>251926</v>
          </cell>
          <cell r="AB57">
            <v>30123</v>
          </cell>
          <cell r="AC57">
            <v>285143</v>
          </cell>
          <cell r="AD57">
            <v>176210</v>
          </cell>
          <cell r="AE57">
            <v>418579</v>
          </cell>
          <cell r="AF57">
            <v>292320</v>
          </cell>
          <cell r="AG57">
            <v>41755</v>
          </cell>
          <cell r="AH57">
            <v>197647</v>
          </cell>
          <cell r="AI57">
            <v>825838</v>
          </cell>
          <cell r="AJ57">
            <v>73</v>
          </cell>
          <cell r="AK57">
            <v>23064</v>
          </cell>
          <cell r="AL57">
            <v>1722</v>
          </cell>
          <cell r="AM57">
            <v>19430</v>
          </cell>
          <cell r="AN57">
            <v>175522</v>
          </cell>
          <cell r="AO57">
            <v>159030</v>
          </cell>
          <cell r="AP57">
            <v>322216</v>
          </cell>
          <cell r="AQ57">
            <v>84300</v>
          </cell>
          <cell r="AR57">
            <v>1291584</v>
          </cell>
          <cell r="AS57">
            <v>3461205</v>
          </cell>
          <cell r="AT57">
            <v>2132847</v>
          </cell>
          <cell r="AU57">
            <v>1763704</v>
          </cell>
          <cell r="AV57">
            <v>377405</v>
          </cell>
          <cell r="AW57">
            <v>361506</v>
          </cell>
          <cell r="AX57">
            <v>800551</v>
          </cell>
          <cell r="AY57">
            <v>271853</v>
          </cell>
          <cell r="AZ57">
            <v>247841</v>
          </cell>
          <cell r="BA57">
            <v>570742</v>
          </cell>
          <cell r="BB57">
            <v>517756</v>
          </cell>
          <cell r="BC57">
            <v>285108</v>
          </cell>
          <cell r="BD57">
            <v>9217</v>
          </cell>
          <cell r="BE57">
            <v>166604</v>
          </cell>
          <cell r="BF57">
            <v>176813</v>
          </cell>
          <cell r="BG57">
            <v>0</v>
          </cell>
        </row>
        <row r="112">
          <cell r="R112">
            <v>37488</v>
          </cell>
          <cell r="S112">
            <v>235639</v>
          </cell>
          <cell r="T112">
            <v>175245</v>
          </cell>
          <cell r="U112">
            <v>383791</v>
          </cell>
          <cell r="V112">
            <v>60887</v>
          </cell>
          <cell r="W112">
            <v>216035</v>
          </cell>
          <cell r="X112">
            <v>110423</v>
          </cell>
          <cell r="Y112">
            <v>54077</v>
          </cell>
          <cell r="Z112">
            <v>40345</v>
          </cell>
          <cell r="AA112">
            <v>147862</v>
          </cell>
          <cell r="AB112">
            <v>16768</v>
          </cell>
          <cell r="AC112">
            <v>179100</v>
          </cell>
          <cell r="AD112">
            <v>92228</v>
          </cell>
          <cell r="AE112">
            <v>259666</v>
          </cell>
          <cell r="AF112">
            <v>198808</v>
          </cell>
          <cell r="AG112">
            <v>32979</v>
          </cell>
          <cell r="AH112">
            <v>70993</v>
          </cell>
          <cell r="AI112">
            <v>613309</v>
          </cell>
          <cell r="AJ112">
            <v>42</v>
          </cell>
          <cell r="AK112">
            <v>19653</v>
          </cell>
          <cell r="AL112">
            <v>1462</v>
          </cell>
          <cell r="AM112">
            <v>9203</v>
          </cell>
          <cell r="AN112">
            <v>104417</v>
          </cell>
          <cell r="AO112">
            <v>17552</v>
          </cell>
          <cell r="AP112">
            <v>178097</v>
          </cell>
          <cell r="AQ112">
            <v>35921</v>
          </cell>
          <cell r="AR112">
            <v>739644</v>
          </cell>
          <cell r="AS112">
            <v>1583222</v>
          </cell>
          <cell r="AT112">
            <v>484149</v>
          </cell>
          <cell r="AU112">
            <v>1185189</v>
          </cell>
          <cell r="AV112">
            <v>294774</v>
          </cell>
          <cell r="AW112">
            <v>279015</v>
          </cell>
          <cell r="AX112">
            <v>13568</v>
          </cell>
          <cell r="AY112">
            <v>57373</v>
          </cell>
          <cell r="AZ112">
            <v>53066</v>
          </cell>
          <cell r="BA112">
            <v>155461</v>
          </cell>
          <cell r="BB112">
            <v>74025</v>
          </cell>
          <cell r="BC112">
            <v>133545</v>
          </cell>
          <cell r="BD112">
            <v>2108</v>
          </cell>
          <cell r="BE112">
            <v>32676</v>
          </cell>
          <cell r="BF112">
            <v>30766</v>
          </cell>
          <cell r="BG112">
            <v>0</v>
          </cell>
        </row>
      </sheetData>
      <sheetData sheetId="4">
        <row r="57">
          <cell r="R57">
            <v>110696</v>
          </cell>
          <cell r="S57">
            <v>536590</v>
          </cell>
          <cell r="T57">
            <v>280158</v>
          </cell>
          <cell r="U57">
            <v>585728</v>
          </cell>
          <cell r="V57">
            <v>94919</v>
          </cell>
          <cell r="W57">
            <v>277952</v>
          </cell>
          <cell r="X57">
            <v>167174</v>
          </cell>
          <cell r="Y57">
            <v>80682</v>
          </cell>
          <cell r="Z57">
            <v>71813</v>
          </cell>
          <cell r="AA57">
            <v>242945</v>
          </cell>
          <cell r="AB57">
            <v>29171</v>
          </cell>
          <cell r="AC57">
            <v>278178</v>
          </cell>
          <cell r="AD57">
            <v>183371</v>
          </cell>
          <cell r="AE57">
            <v>557677</v>
          </cell>
          <cell r="AF57">
            <v>285862</v>
          </cell>
          <cell r="AG57">
            <v>40753</v>
          </cell>
          <cell r="AH57">
            <v>117041</v>
          </cell>
          <cell r="AI57">
            <v>868296</v>
          </cell>
          <cell r="AJ57">
            <v>76</v>
          </cell>
          <cell r="AK57">
            <v>24559</v>
          </cell>
          <cell r="AL57">
            <v>1831</v>
          </cell>
          <cell r="AM57">
            <v>15873</v>
          </cell>
          <cell r="AN57">
            <v>197958</v>
          </cell>
          <cell r="AO57">
            <v>176971</v>
          </cell>
          <cell r="AP57">
            <v>288183</v>
          </cell>
          <cell r="AQ57">
            <v>86597</v>
          </cell>
          <cell r="AR57">
            <v>1037175</v>
          </cell>
          <cell r="AS57">
            <v>3565027</v>
          </cell>
          <cell r="AT57">
            <v>2076412</v>
          </cell>
          <cell r="AU57">
            <v>1837774</v>
          </cell>
          <cell r="AV57">
            <v>405385</v>
          </cell>
          <cell r="AW57">
            <v>355386</v>
          </cell>
          <cell r="AX57">
            <v>907540</v>
          </cell>
          <cell r="AY57">
            <v>285228</v>
          </cell>
          <cell r="AZ57">
            <v>260020</v>
          </cell>
          <cell r="BA57">
            <v>700096</v>
          </cell>
          <cell r="BB57">
            <v>470852</v>
          </cell>
          <cell r="BC57">
            <v>249128</v>
          </cell>
          <cell r="BD57">
            <v>10232</v>
          </cell>
          <cell r="BE57">
            <v>165283</v>
          </cell>
          <cell r="BF57">
            <v>182937</v>
          </cell>
          <cell r="BG57">
            <v>0</v>
          </cell>
        </row>
        <row r="112">
          <cell r="R112">
            <v>43870</v>
          </cell>
          <cell r="S112">
            <v>254703</v>
          </cell>
          <cell r="T112">
            <v>168726</v>
          </cell>
          <cell r="U112">
            <v>434100</v>
          </cell>
          <cell r="V112">
            <v>88605</v>
          </cell>
          <cell r="W112">
            <v>218833</v>
          </cell>
          <cell r="X112">
            <v>112049</v>
          </cell>
          <cell r="Y112">
            <v>45098</v>
          </cell>
          <cell r="Z112">
            <v>42204</v>
          </cell>
          <cell r="AA112">
            <v>145655</v>
          </cell>
          <cell r="AB112">
            <v>16735</v>
          </cell>
          <cell r="AC112">
            <v>188295</v>
          </cell>
          <cell r="AD112">
            <v>91422</v>
          </cell>
          <cell r="AE112">
            <v>500696</v>
          </cell>
          <cell r="AF112">
            <v>203823</v>
          </cell>
          <cell r="AG112">
            <v>27920</v>
          </cell>
          <cell r="AH112">
            <v>61756</v>
          </cell>
          <cell r="AI112">
            <v>600518</v>
          </cell>
          <cell r="AJ112">
            <v>32</v>
          </cell>
          <cell r="AK112">
            <v>16618</v>
          </cell>
          <cell r="AL112">
            <v>1236</v>
          </cell>
          <cell r="AM112">
            <v>7604</v>
          </cell>
          <cell r="AN112">
            <v>94681</v>
          </cell>
          <cell r="AO112">
            <v>18895</v>
          </cell>
          <cell r="AP112">
            <v>195796</v>
          </cell>
          <cell r="AQ112">
            <v>49019</v>
          </cell>
          <cell r="AR112">
            <v>640935</v>
          </cell>
          <cell r="AS112">
            <v>1641504</v>
          </cell>
          <cell r="AT112">
            <v>548092</v>
          </cell>
          <cell r="AU112">
            <v>1344730</v>
          </cell>
          <cell r="AV112">
            <v>298948</v>
          </cell>
          <cell r="AW112">
            <v>272695</v>
          </cell>
          <cell r="AX112">
            <v>15211</v>
          </cell>
          <cell r="AY112">
            <v>67488</v>
          </cell>
          <cell r="AZ112">
            <v>63464</v>
          </cell>
          <cell r="BA112">
            <v>141703</v>
          </cell>
          <cell r="BB112">
            <v>58223</v>
          </cell>
          <cell r="BC112">
            <v>137052</v>
          </cell>
          <cell r="BD112">
            <v>2397</v>
          </cell>
          <cell r="BE112">
            <v>32901</v>
          </cell>
          <cell r="BF112">
            <v>32852</v>
          </cell>
          <cell r="BG112">
            <v>0</v>
          </cell>
        </row>
      </sheetData>
      <sheetData sheetId="5">
        <row r="57">
          <cell r="R57">
            <v>107390</v>
          </cell>
          <cell r="S57">
            <v>485029</v>
          </cell>
          <cell r="T57">
            <v>256054</v>
          </cell>
          <cell r="U57">
            <v>505321</v>
          </cell>
          <cell r="V57">
            <v>87554</v>
          </cell>
          <cell r="W57">
            <v>373810</v>
          </cell>
          <cell r="X57">
            <v>178965</v>
          </cell>
          <cell r="Y57">
            <v>88649</v>
          </cell>
          <cell r="Z57">
            <v>72116</v>
          </cell>
          <cell r="AA57">
            <v>286967</v>
          </cell>
          <cell r="AB57">
            <v>32117</v>
          </cell>
          <cell r="AC57">
            <v>290825</v>
          </cell>
          <cell r="AD57">
            <v>184895</v>
          </cell>
          <cell r="AE57">
            <v>477861</v>
          </cell>
          <cell r="AF57">
            <v>349667</v>
          </cell>
          <cell r="AG57">
            <v>40995</v>
          </cell>
          <cell r="AH57">
            <v>112589</v>
          </cell>
          <cell r="AI57">
            <v>901898</v>
          </cell>
          <cell r="AJ57">
            <v>79</v>
          </cell>
          <cell r="AK57">
            <v>25809</v>
          </cell>
          <cell r="AL57">
            <v>1925</v>
          </cell>
          <cell r="AM57">
            <v>17838</v>
          </cell>
          <cell r="AN57">
            <v>218745</v>
          </cell>
          <cell r="AO57">
            <v>196271</v>
          </cell>
          <cell r="AP57">
            <v>321008</v>
          </cell>
          <cell r="AQ57">
            <v>89750</v>
          </cell>
          <cell r="AR57">
            <v>1104206</v>
          </cell>
          <cell r="AS57">
            <v>3658778</v>
          </cell>
          <cell r="AT57">
            <v>2217459</v>
          </cell>
          <cell r="AU57">
            <v>1798425</v>
          </cell>
          <cell r="AV57">
            <v>453901</v>
          </cell>
          <cell r="AW57">
            <v>375265</v>
          </cell>
          <cell r="AX57">
            <v>913541</v>
          </cell>
          <cell r="AY57">
            <v>276442</v>
          </cell>
          <cell r="AZ57">
            <v>252019</v>
          </cell>
          <cell r="BA57">
            <v>714952</v>
          </cell>
          <cell r="BB57">
            <v>495971</v>
          </cell>
          <cell r="BC57">
            <v>262607</v>
          </cell>
          <cell r="BD57">
            <v>11281</v>
          </cell>
          <cell r="BE57">
            <v>182047</v>
          </cell>
          <cell r="BF57">
            <v>169507</v>
          </cell>
          <cell r="BG57">
            <v>0</v>
          </cell>
        </row>
        <row r="112">
          <cell r="R112">
            <v>43779</v>
          </cell>
          <cell r="S112">
            <v>282634</v>
          </cell>
          <cell r="T112">
            <v>156781</v>
          </cell>
          <cell r="U112">
            <v>420280</v>
          </cell>
          <cell r="V112">
            <v>82709</v>
          </cell>
          <cell r="W112">
            <v>285044</v>
          </cell>
          <cell r="X112">
            <v>124383</v>
          </cell>
          <cell r="Y112">
            <v>48251</v>
          </cell>
          <cell r="Z112">
            <v>40530</v>
          </cell>
          <cell r="AA112">
            <v>176770</v>
          </cell>
          <cell r="AB112">
            <v>15250</v>
          </cell>
          <cell r="AC112">
            <v>159134</v>
          </cell>
          <cell r="AD112">
            <v>89039</v>
          </cell>
          <cell r="AE112">
            <v>468084</v>
          </cell>
          <cell r="AF112">
            <v>234644</v>
          </cell>
          <cell r="AG112">
            <v>30570</v>
          </cell>
          <cell r="AH112">
            <v>68697</v>
          </cell>
          <cell r="AI112">
            <v>646408</v>
          </cell>
          <cell r="AJ112">
            <v>28</v>
          </cell>
          <cell r="AK112">
            <v>19353</v>
          </cell>
          <cell r="AL112">
            <v>1443</v>
          </cell>
          <cell r="AM112">
            <v>7817</v>
          </cell>
          <cell r="AN112">
            <v>90947</v>
          </cell>
          <cell r="AO112">
            <v>24568</v>
          </cell>
          <cell r="AP112">
            <v>184609</v>
          </cell>
          <cell r="AQ112">
            <v>41221</v>
          </cell>
          <cell r="AR112">
            <v>672000</v>
          </cell>
          <cell r="AS112">
            <v>1594929</v>
          </cell>
          <cell r="AT112">
            <v>663339</v>
          </cell>
          <cell r="AU112">
            <v>1341739</v>
          </cell>
          <cell r="AV112">
            <v>272275</v>
          </cell>
          <cell r="AW112">
            <v>290290</v>
          </cell>
          <cell r="AX112">
            <v>15492</v>
          </cell>
          <cell r="AY112">
            <v>64445</v>
          </cell>
          <cell r="AZ112">
            <v>59785</v>
          </cell>
          <cell r="BA112">
            <v>125809</v>
          </cell>
          <cell r="BB112">
            <v>60441</v>
          </cell>
          <cell r="BC112">
            <v>102854</v>
          </cell>
          <cell r="BD112">
            <v>2812</v>
          </cell>
          <cell r="BE112">
            <v>38239</v>
          </cell>
          <cell r="BF112">
            <v>36056</v>
          </cell>
          <cell r="BG112">
            <v>0</v>
          </cell>
        </row>
      </sheetData>
      <sheetData sheetId="6">
        <row r="57">
          <cell r="R57">
            <v>188470</v>
          </cell>
          <cell r="S57">
            <v>292953</v>
          </cell>
          <cell r="T57">
            <v>235521</v>
          </cell>
          <cell r="U57">
            <v>545571</v>
          </cell>
          <cell r="V57">
            <v>83453</v>
          </cell>
          <cell r="W57">
            <v>462994</v>
          </cell>
          <cell r="X57">
            <v>154243</v>
          </cell>
          <cell r="Y57">
            <v>86165</v>
          </cell>
          <cell r="Z57">
            <v>61473</v>
          </cell>
          <cell r="AA57">
            <v>302482</v>
          </cell>
          <cell r="AB57">
            <v>34201</v>
          </cell>
          <cell r="AC57">
            <v>252093</v>
          </cell>
          <cell r="AD57">
            <v>177707</v>
          </cell>
          <cell r="AE57">
            <v>466797</v>
          </cell>
          <cell r="AF57">
            <v>339997</v>
          </cell>
          <cell r="AG57">
            <v>41886</v>
          </cell>
          <cell r="AH57">
            <v>113279</v>
          </cell>
          <cell r="AI57">
            <v>1090805</v>
          </cell>
          <cell r="AJ57">
            <v>85</v>
          </cell>
          <cell r="AK57">
            <v>27495</v>
          </cell>
          <cell r="AL57">
            <v>2052</v>
          </cell>
          <cell r="AM57">
            <v>15372</v>
          </cell>
          <cell r="AN57">
            <v>258294</v>
          </cell>
          <cell r="AO57">
            <v>149068</v>
          </cell>
          <cell r="AP57">
            <v>361482</v>
          </cell>
          <cell r="AQ57">
            <v>87979</v>
          </cell>
          <cell r="AR57">
            <v>1292729</v>
          </cell>
          <cell r="AS57">
            <v>3627710</v>
          </cell>
          <cell r="AT57">
            <v>2138703</v>
          </cell>
          <cell r="AU57">
            <v>1682035</v>
          </cell>
          <cell r="AV57">
            <v>444823</v>
          </cell>
          <cell r="AW57">
            <v>360462</v>
          </cell>
          <cell r="AX57">
            <v>927918</v>
          </cell>
          <cell r="AY57">
            <v>264399</v>
          </cell>
          <cell r="AZ57">
            <v>241040</v>
          </cell>
          <cell r="BA57">
            <v>712997</v>
          </cell>
          <cell r="BB57">
            <v>391862</v>
          </cell>
          <cell r="BC57">
            <v>380516</v>
          </cell>
          <cell r="BD57">
            <v>11639</v>
          </cell>
          <cell r="BE57">
            <v>185038</v>
          </cell>
          <cell r="BF57">
            <v>181925</v>
          </cell>
          <cell r="BG57">
            <v>0</v>
          </cell>
        </row>
        <row r="112">
          <cell r="R112">
            <v>56651</v>
          </cell>
          <cell r="S112">
            <v>164648</v>
          </cell>
          <cell r="T112">
            <v>150106</v>
          </cell>
          <cell r="U112">
            <v>391834</v>
          </cell>
          <cell r="V112">
            <v>73687</v>
          </cell>
          <cell r="W112">
            <v>364356</v>
          </cell>
          <cell r="X112">
            <v>107616</v>
          </cell>
          <cell r="Y112">
            <v>48020</v>
          </cell>
          <cell r="Z112">
            <v>36128</v>
          </cell>
          <cell r="AA112">
            <v>188905</v>
          </cell>
          <cell r="AB112">
            <v>21461</v>
          </cell>
          <cell r="AC112">
            <v>189651</v>
          </cell>
          <cell r="AD112">
            <v>88595</v>
          </cell>
          <cell r="AE112">
            <v>425628</v>
          </cell>
          <cell r="AF112">
            <v>250805</v>
          </cell>
          <cell r="AG112">
            <v>28698</v>
          </cell>
          <cell r="AH112">
            <v>59772</v>
          </cell>
          <cell r="AI112">
            <v>769523</v>
          </cell>
          <cell r="AJ112">
            <v>34</v>
          </cell>
          <cell r="AK112">
            <v>18610</v>
          </cell>
          <cell r="AL112">
            <v>1391</v>
          </cell>
          <cell r="AM112">
            <v>7361</v>
          </cell>
          <cell r="AN112">
            <v>94167</v>
          </cell>
          <cell r="AO112">
            <v>15916</v>
          </cell>
          <cell r="AP112">
            <v>208861</v>
          </cell>
          <cell r="AQ112">
            <v>49267</v>
          </cell>
          <cell r="AR112">
            <v>805360</v>
          </cell>
          <cell r="AS112">
            <v>1746010</v>
          </cell>
          <cell r="AT112">
            <v>483708</v>
          </cell>
          <cell r="AU112">
            <v>1282772</v>
          </cell>
          <cell r="AV112">
            <v>149082</v>
          </cell>
          <cell r="AW112">
            <v>275539</v>
          </cell>
          <cell r="AX112">
            <v>15551</v>
          </cell>
          <cell r="AY112">
            <v>62987</v>
          </cell>
          <cell r="AZ112">
            <v>58250</v>
          </cell>
          <cell r="BA112">
            <v>166638</v>
          </cell>
          <cell r="BB112">
            <v>37262</v>
          </cell>
          <cell r="BC112">
            <v>170075</v>
          </cell>
          <cell r="BD112">
            <v>2728</v>
          </cell>
          <cell r="BE112">
            <v>36332</v>
          </cell>
          <cell r="BF112">
            <v>42363</v>
          </cell>
          <cell r="BG112">
            <v>0</v>
          </cell>
        </row>
      </sheetData>
      <sheetData sheetId="7">
        <row r="57">
          <cell r="R57">
            <v>297776</v>
          </cell>
          <cell r="S57">
            <v>279448</v>
          </cell>
          <cell r="T57">
            <v>225989</v>
          </cell>
          <cell r="U57">
            <v>512992</v>
          </cell>
          <cell r="V57">
            <v>80698</v>
          </cell>
          <cell r="W57">
            <v>485064</v>
          </cell>
          <cell r="X57">
            <v>161537</v>
          </cell>
          <cell r="Y57">
            <v>101821</v>
          </cell>
          <cell r="Z57">
            <v>31229</v>
          </cell>
          <cell r="AA57">
            <v>233470</v>
          </cell>
          <cell r="AB57">
            <v>28151</v>
          </cell>
          <cell r="AC57">
            <v>216224</v>
          </cell>
          <cell r="AD57">
            <v>149745</v>
          </cell>
          <cell r="AE57">
            <v>454749</v>
          </cell>
          <cell r="AF57">
            <v>317576</v>
          </cell>
          <cell r="AG57">
            <v>40092</v>
          </cell>
          <cell r="AH57">
            <v>108816</v>
          </cell>
          <cell r="AI57">
            <v>770986</v>
          </cell>
          <cell r="AJ57">
            <v>70</v>
          </cell>
          <cell r="AK57">
            <v>22088</v>
          </cell>
          <cell r="AL57">
            <v>1647</v>
          </cell>
          <cell r="AM57">
            <v>11651</v>
          </cell>
          <cell r="AN57">
            <v>233491</v>
          </cell>
          <cell r="AO57">
            <v>154338</v>
          </cell>
          <cell r="AP57">
            <v>308605</v>
          </cell>
          <cell r="AQ57">
            <v>76983</v>
          </cell>
          <cell r="AR57">
            <v>1054096</v>
          </cell>
          <cell r="AS57">
            <v>3479566</v>
          </cell>
          <cell r="AT57">
            <v>1904643</v>
          </cell>
          <cell r="AU57">
            <v>1472876</v>
          </cell>
          <cell r="AV57">
            <v>469734</v>
          </cell>
          <cell r="AW57">
            <v>393552</v>
          </cell>
          <cell r="AX57">
            <v>958315</v>
          </cell>
          <cell r="AY57">
            <v>239547</v>
          </cell>
          <cell r="AZ57">
            <v>218379</v>
          </cell>
          <cell r="BA57">
            <v>723423</v>
          </cell>
          <cell r="BB57">
            <v>510401</v>
          </cell>
          <cell r="BC57">
            <v>238958</v>
          </cell>
          <cell r="BD57">
            <v>5734</v>
          </cell>
          <cell r="BE57">
            <v>207957</v>
          </cell>
          <cell r="BF57">
            <v>168659</v>
          </cell>
          <cell r="BG57">
            <v>0</v>
          </cell>
        </row>
        <row r="112">
          <cell r="R112">
            <v>39378</v>
          </cell>
          <cell r="S112">
            <v>203358</v>
          </cell>
          <cell r="T112">
            <v>138514</v>
          </cell>
          <cell r="U112">
            <v>424741</v>
          </cell>
          <cell r="V112">
            <v>76354</v>
          </cell>
          <cell r="W112">
            <v>315614</v>
          </cell>
          <cell r="X112">
            <v>102748</v>
          </cell>
          <cell r="Y112">
            <v>60981</v>
          </cell>
          <cell r="Z112">
            <v>20737</v>
          </cell>
          <cell r="AA112">
            <v>135701</v>
          </cell>
          <cell r="AB112">
            <v>14149</v>
          </cell>
          <cell r="AC112">
            <v>152706</v>
          </cell>
          <cell r="AD112">
            <v>75417</v>
          </cell>
          <cell r="AE112">
            <v>372124</v>
          </cell>
          <cell r="AF112">
            <v>213014</v>
          </cell>
          <cell r="AG112">
            <v>27082</v>
          </cell>
          <cell r="AH112">
            <v>51176</v>
          </cell>
          <cell r="AI112">
            <v>579741</v>
          </cell>
          <cell r="AJ112">
            <v>49</v>
          </cell>
          <cell r="AK112">
            <v>15980</v>
          </cell>
          <cell r="AL112">
            <v>1196</v>
          </cell>
          <cell r="AM112">
            <v>5023</v>
          </cell>
          <cell r="AN112">
            <v>95771</v>
          </cell>
          <cell r="AO112">
            <v>20125</v>
          </cell>
          <cell r="AP112">
            <v>163759</v>
          </cell>
          <cell r="AQ112">
            <v>42818</v>
          </cell>
          <cell r="AR112">
            <v>592051</v>
          </cell>
          <cell r="AS112">
            <v>1425274</v>
          </cell>
          <cell r="AT112">
            <v>419457</v>
          </cell>
          <cell r="AU112">
            <v>1120295</v>
          </cell>
          <cell r="AV112">
            <v>169773</v>
          </cell>
          <cell r="AW112">
            <v>323491</v>
          </cell>
          <cell r="AX112">
            <v>10932</v>
          </cell>
          <cell r="AY112">
            <v>60481</v>
          </cell>
          <cell r="AZ112">
            <v>55820</v>
          </cell>
          <cell r="BA112">
            <v>158308</v>
          </cell>
          <cell r="BB112">
            <v>41205</v>
          </cell>
          <cell r="BC112">
            <v>100873</v>
          </cell>
          <cell r="BD112">
            <v>1234</v>
          </cell>
          <cell r="BE112">
            <v>40958</v>
          </cell>
          <cell r="BF112">
            <v>31383</v>
          </cell>
          <cell r="BG112">
            <v>0</v>
          </cell>
        </row>
      </sheetData>
      <sheetData sheetId="8">
        <row r="57">
          <cell r="R57">
            <v>360425</v>
          </cell>
          <cell r="S57">
            <v>329912</v>
          </cell>
          <cell r="T57">
            <v>253174</v>
          </cell>
          <cell r="U57">
            <v>541034</v>
          </cell>
          <cell r="V57">
            <v>80669</v>
          </cell>
          <cell r="W57">
            <v>553950</v>
          </cell>
          <cell r="X57">
            <v>241262</v>
          </cell>
          <cell r="Y57">
            <v>96693</v>
          </cell>
          <cell r="Z57">
            <v>63800</v>
          </cell>
          <cell r="AA57">
            <v>169084</v>
          </cell>
          <cell r="AB57">
            <v>23172</v>
          </cell>
          <cell r="AC57">
            <v>214092</v>
          </cell>
          <cell r="AD57">
            <v>153581</v>
          </cell>
          <cell r="AE57">
            <v>716407</v>
          </cell>
          <cell r="AF57">
            <v>310324</v>
          </cell>
          <cell r="AG57">
            <v>46062</v>
          </cell>
          <cell r="AH57">
            <v>115797</v>
          </cell>
          <cell r="AI57">
            <v>707375</v>
          </cell>
          <cell r="AJ57">
            <v>69</v>
          </cell>
          <cell r="AK57">
            <v>22146</v>
          </cell>
          <cell r="AL57">
            <v>1653</v>
          </cell>
          <cell r="AM57">
            <v>10869</v>
          </cell>
          <cell r="AN57">
            <v>235624</v>
          </cell>
          <cell r="AO57">
            <v>136233</v>
          </cell>
          <cell r="AP57">
            <v>360125</v>
          </cell>
          <cell r="AQ57">
            <v>89059</v>
          </cell>
          <cell r="AR57">
            <v>1058019</v>
          </cell>
          <cell r="AS57">
            <v>3594665</v>
          </cell>
          <cell r="AT57">
            <v>2078739</v>
          </cell>
          <cell r="AU57">
            <v>1170880</v>
          </cell>
          <cell r="AV57">
            <v>525772</v>
          </cell>
          <cell r="AW57">
            <v>425129</v>
          </cell>
          <cell r="AX57">
            <v>980288</v>
          </cell>
          <cell r="AY57">
            <v>296343</v>
          </cell>
          <cell r="AZ57">
            <v>270141</v>
          </cell>
          <cell r="BA57">
            <v>760802</v>
          </cell>
          <cell r="BB57">
            <v>633105</v>
          </cell>
          <cell r="BC57">
            <v>258792</v>
          </cell>
          <cell r="BD57">
            <v>5752</v>
          </cell>
          <cell r="BE57">
            <v>214876</v>
          </cell>
          <cell r="BF57">
            <v>160962</v>
          </cell>
          <cell r="BG57">
            <v>0</v>
          </cell>
        </row>
        <row r="112">
          <cell r="R112">
            <v>65255</v>
          </cell>
          <cell r="S112">
            <v>216495</v>
          </cell>
          <cell r="T112">
            <v>150608</v>
          </cell>
          <cell r="U112">
            <v>452934</v>
          </cell>
          <cell r="V112">
            <v>77109</v>
          </cell>
          <cell r="W112">
            <v>411624</v>
          </cell>
          <cell r="X112">
            <v>111960</v>
          </cell>
          <cell r="Y112">
            <v>58334</v>
          </cell>
          <cell r="Z112">
            <v>48843</v>
          </cell>
          <cell r="AA112">
            <v>105490</v>
          </cell>
          <cell r="AB112">
            <v>11919</v>
          </cell>
          <cell r="AC112">
            <v>138595</v>
          </cell>
          <cell r="AD112">
            <v>75270</v>
          </cell>
          <cell r="AE112">
            <v>645583</v>
          </cell>
          <cell r="AF112">
            <v>214995</v>
          </cell>
          <cell r="AG112">
            <v>29715</v>
          </cell>
          <cell r="AH112">
            <v>71022</v>
          </cell>
          <cell r="AI112">
            <v>564129</v>
          </cell>
          <cell r="AJ112">
            <v>50</v>
          </cell>
          <cell r="AK112">
            <v>16378</v>
          </cell>
          <cell r="AL112">
            <v>1223</v>
          </cell>
          <cell r="AM112">
            <v>4396</v>
          </cell>
          <cell r="AN112">
            <v>97715</v>
          </cell>
          <cell r="AO112">
            <v>24987</v>
          </cell>
          <cell r="AP112">
            <v>215435</v>
          </cell>
          <cell r="AQ112">
            <v>46314</v>
          </cell>
          <cell r="AR112">
            <v>558755</v>
          </cell>
          <cell r="AS112">
            <v>1569256</v>
          </cell>
          <cell r="AT112">
            <v>459805</v>
          </cell>
          <cell r="AU112">
            <v>1022884</v>
          </cell>
          <cell r="AV112">
            <v>154487</v>
          </cell>
          <cell r="AW112">
            <v>377648</v>
          </cell>
          <cell r="AX112">
            <v>12036</v>
          </cell>
          <cell r="AY112">
            <v>67296</v>
          </cell>
          <cell r="AZ112">
            <v>62308</v>
          </cell>
          <cell r="BA112">
            <v>187458</v>
          </cell>
          <cell r="BB112">
            <v>53462</v>
          </cell>
          <cell r="BC112">
            <v>110867</v>
          </cell>
          <cell r="BD112">
            <v>1239</v>
          </cell>
          <cell r="BE112">
            <v>45188</v>
          </cell>
          <cell r="BF112">
            <v>34730</v>
          </cell>
          <cell r="BG112">
            <v>0</v>
          </cell>
        </row>
      </sheetData>
      <sheetData sheetId="9">
        <row r="57">
          <cell r="R57">
            <v>352599</v>
          </cell>
          <cell r="S57">
            <v>312810</v>
          </cell>
          <cell r="T57">
            <v>271141</v>
          </cell>
          <cell r="U57">
            <v>502171</v>
          </cell>
          <cell r="V57">
            <v>93204</v>
          </cell>
          <cell r="W57">
            <v>616954</v>
          </cell>
          <cell r="X57">
            <v>216986</v>
          </cell>
          <cell r="Y57">
            <v>100510</v>
          </cell>
          <cell r="Z57">
            <v>64958</v>
          </cell>
          <cell r="AA57">
            <v>118131</v>
          </cell>
          <cell r="AB57">
            <v>21957</v>
          </cell>
          <cell r="AC57">
            <v>206732</v>
          </cell>
          <cell r="AD57">
            <v>158914</v>
          </cell>
          <cell r="AE57">
            <v>799448</v>
          </cell>
          <cell r="AF57">
            <v>343040</v>
          </cell>
          <cell r="AG57">
            <v>53969</v>
          </cell>
          <cell r="AH57">
            <v>124437</v>
          </cell>
          <cell r="AI57">
            <v>687814</v>
          </cell>
          <cell r="AJ57">
            <v>69</v>
          </cell>
          <cell r="AK57">
            <v>22577</v>
          </cell>
          <cell r="AL57">
            <v>1685</v>
          </cell>
          <cell r="AM57">
            <v>10625</v>
          </cell>
          <cell r="AN57">
            <v>234775</v>
          </cell>
          <cell r="AO57">
            <v>129676</v>
          </cell>
          <cell r="AP57">
            <v>374077</v>
          </cell>
          <cell r="AQ57">
            <v>78276</v>
          </cell>
          <cell r="AR57">
            <v>779919</v>
          </cell>
          <cell r="AS57">
            <v>3573271</v>
          </cell>
          <cell r="AT57">
            <v>2226280</v>
          </cell>
          <cell r="AU57">
            <v>1494540</v>
          </cell>
          <cell r="AV57">
            <v>671184</v>
          </cell>
          <cell r="AW57">
            <v>445892</v>
          </cell>
          <cell r="AX57">
            <v>941283</v>
          </cell>
          <cell r="AY57">
            <v>339107</v>
          </cell>
          <cell r="AZ57">
            <v>309137</v>
          </cell>
          <cell r="BA57">
            <v>746300</v>
          </cell>
          <cell r="BB57">
            <v>673958</v>
          </cell>
          <cell r="BC57">
            <v>285364</v>
          </cell>
          <cell r="BD57">
            <v>6952</v>
          </cell>
          <cell r="BE57">
            <v>221653</v>
          </cell>
          <cell r="BF57">
            <v>163374</v>
          </cell>
          <cell r="BG57">
            <v>0</v>
          </cell>
        </row>
        <row r="112">
          <cell r="R112">
            <v>65892</v>
          </cell>
          <cell r="S112">
            <v>203341</v>
          </cell>
          <cell r="T112">
            <v>166046</v>
          </cell>
          <cell r="U112">
            <v>402824</v>
          </cell>
          <cell r="V112">
            <v>83900</v>
          </cell>
          <cell r="W112">
            <v>370257</v>
          </cell>
          <cell r="X112">
            <v>110736</v>
          </cell>
          <cell r="Y112">
            <v>52905</v>
          </cell>
          <cell r="Z112">
            <v>47585</v>
          </cell>
          <cell r="AA112">
            <v>77267</v>
          </cell>
          <cell r="AB112">
            <v>10363</v>
          </cell>
          <cell r="AC112">
            <v>132825</v>
          </cell>
          <cell r="AD112">
            <v>70921</v>
          </cell>
          <cell r="AE112">
            <v>684002</v>
          </cell>
          <cell r="AF112">
            <v>227773</v>
          </cell>
          <cell r="AG112">
            <v>30960</v>
          </cell>
          <cell r="AH112">
            <v>76537</v>
          </cell>
          <cell r="AI112">
            <v>550665</v>
          </cell>
          <cell r="AJ112">
            <v>46</v>
          </cell>
          <cell r="AK112">
            <v>16829</v>
          </cell>
          <cell r="AL112">
            <v>1257</v>
          </cell>
          <cell r="AM112">
            <v>3377</v>
          </cell>
          <cell r="AN112">
            <v>96475</v>
          </cell>
          <cell r="AO112">
            <v>22869</v>
          </cell>
          <cell r="AP112">
            <v>223395</v>
          </cell>
          <cell r="AQ112">
            <v>50917</v>
          </cell>
          <cell r="AR112">
            <v>488992</v>
          </cell>
          <cell r="AS112">
            <v>1823775</v>
          </cell>
          <cell r="AT112">
            <v>496918</v>
          </cell>
          <cell r="AU112">
            <v>1102562</v>
          </cell>
          <cell r="AV112">
            <v>238041</v>
          </cell>
          <cell r="AW112">
            <v>394020</v>
          </cell>
          <cell r="AX112">
            <v>11312</v>
          </cell>
          <cell r="AY112">
            <v>59169</v>
          </cell>
          <cell r="AZ112">
            <v>54745</v>
          </cell>
          <cell r="BA112">
            <v>181084</v>
          </cell>
          <cell r="BB112">
            <v>56427</v>
          </cell>
          <cell r="BC112">
            <v>120141</v>
          </cell>
          <cell r="BD112">
            <v>1466</v>
          </cell>
          <cell r="BE112">
            <v>43157</v>
          </cell>
          <cell r="BF112">
            <v>33500</v>
          </cell>
          <cell r="BG112">
            <v>0</v>
          </cell>
        </row>
      </sheetData>
      <sheetData sheetId="10">
        <row r="57">
          <cell r="R57">
            <v>504976</v>
          </cell>
          <cell r="S57">
            <v>310578</v>
          </cell>
          <cell r="T57">
            <v>245055</v>
          </cell>
          <cell r="U57">
            <v>530641</v>
          </cell>
          <cell r="V57">
            <v>92688</v>
          </cell>
          <cell r="W57">
            <v>604591</v>
          </cell>
          <cell r="X57">
            <v>260632</v>
          </cell>
          <cell r="Y57">
            <v>100752</v>
          </cell>
          <cell r="Z57">
            <v>69650</v>
          </cell>
          <cell r="AA57">
            <v>119850</v>
          </cell>
          <cell r="AB57">
            <v>21257</v>
          </cell>
          <cell r="AC57">
            <v>197811</v>
          </cell>
          <cell r="AD57">
            <v>152566</v>
          </cell>
          <cell r="AE57">
            <v>1114164</v>
          </cell>
          <cell r="AF57">
            <v>364642</v>
          </cell>
          <cell r="AG57">
            <v>59412</v>
          </cell>
          <cell r="AH57">
            <v>114586</v>
          </cell>
          <cell r="AI57">
            <v>738871</v>
          </cell>
          <cell r="AJ57">
            <v>73</v>
          </cell>
          <cell r="AK57">
            <v>23488</v>
          </cell>
          <cell r="AL57">
            <v>1752</v>
          </cell>
          <cell r="AM57">
            <v>9285</v>
          </cell>
          <cell r="AN57">
            <v>243816</v>
          </cell>
          <cell r="AO57">
            <v>136205</v>
          </cell>
          <cell r="AP57">
            <v>364621</v>
          </cell>
          <cell r="AQ57">
            <v>94578</v>
          </cell>
          <cell r="AR57">
            <v>1134795</v>
          </cell>
          <cell r="AS57">
            <v>3704907</v>
          </cell>
          <cell r="AT57">
            <v>2562108</v>
          </cell>
          <cell r="AU57">
            <v>1211557</v>
          </cell>
          <cell r="AV57">
            <v>732621</v>
          </cell>
          <cell r="AW57">
            <v>534089</v>
          </cell>
          <cell r="AX57">
            <v>998404</v>
          </cell>
          <cell r="AY57">
            <v>416138</v>
          </cell>
          <cell r="AZ57">
            <v>379346</v>
          </cell>
          <cell r="BA57">
            <v>737719</v>
          </cell>
          <cell r="BB57">
            <v>703913</v>
          </cell>
          <cell r="BC57">
            <v>299133</v>
          </cell>
          <cell r="BD57">
            <v>7430</v>
          </cell>
          <cell r="BE57">
            <v>226913</v>
          </cell>
          <cell r="BF57">
            <v>166668</v>
          </cell>
          <cell r="BG57">
            <v>0</v>
          </cell>
        </row>
        <row r="112">
          <cell r="R112">
            <v>101298</v>
          </cell>
          <cell r="S112">
            <v>200719</v>
          </cell>
          <cell r="T112">
            <v>149372</v>
          </cell>
          <cell r="U112">
            <v>414329</v>
          </cell>
          <cell r="V112">
            <v>88683</v>
          </cell>
          <cell r="W112">
            <v>362762</v>
          </cell>
          <cell r="X112">
            <v>112741</v>
          </cell>
          <cell r="Y112">
            <v>56695</v>
          </cell>
          <cell r="Z112">
            <v>45357</v>
          </cell>
          <cell r="AA112">
            <v>75077</v>
          </cell>
          <cell r="AB112">
            <v>9429</v>
          </cell>
          <cell r="AC112">
            <v>127054</v>
          </cell>
          <cell r="AD112">
            <v>72345</v>
          </cell>
          <cell r="AE112">
            <v>1064360</v>
          </cell>
          <cell r="AF112">
            <v>243288</v>
          </cell>
          <cell r="AG112">
            <v>35626</v>
          </cell>
          <cell r="AH112">
            <v>74236</v>
          </cell>
          <cell r="AI112">
            <v>578420</v>
          </cell>
          <cell r="AJ112">
            <v>46</v>
          </cell>
          <cell r="AK112">
            <v>16422</v>
          </cell>
          <cell r="AL112">
            <v>1226</v>
          </cell>
          <cell r="AM112">
            <v>2842</v>
          </cell>
          <cell r="AN112">
            <v>98223</v>
          </cell>
          <cell r="AO112">
            <v>27043</v>
          </cell>
          <cell r="AP112">
            <v>220155</v>
          </cell>
          <cell r="AQ112">
            <v>58341</v>
          </cell>
          <cell r="AR112">
            <v>588326</v>
          </cell>
          <cell r="AS112">
            <v>2104250</v>
          </cell>
          <cell r="AT112">
            <v>631759</v>
          </cell>
          <cell r="AU112">
            <v>926913</v>
          </cell>
          <cell r="AV112">
            <v>313730</v>
          </cell>
          <cell r="AW112">
            <v>452429</v>
          </cell>
          <cell r="AX112">
            <v>11709</v>
          </cell>
          <cell r="AY112">
            <v>72992</v>
          </cell>
          <cell r="AZ112">
            <v>67041</v>
          </cell>
          <cell r="BA112">
            <v>204089</v>
          </cell>
          <cell r="BB112">
            <v>62113</v>
          </cell>
          <cell r="BC112">
            <v>131828</v>
          </cell>
          <cell r="BD112">
            <v>1582</v>
          </cell>
          <cell r="BE112">
            <v>45435</v>
          </cell>
          <cell r="BF112">
            <v>30865</v>
          </cell>
          <cell r="BG112">
            <v>0</v>
          </cell>
        </row>
      </sheetData>
      <sheetData sheetId="11">
        <row r="57">
          <cell r="R57">
            <v>484653</v>
          </cell>
          <cell r="S57">
            <v>326321</v>
          </cell>
          <cell r="T57">
            <v>291862</v>
          </cell>
          <cell r="U57">
            <v>561439</v>
          </cell>
          <cell r="V57">
            <v>86015</v>
          </cell>
          <cell r="W57">
            <v>581621</v>
          </cell>
          <cell r="X57">
            <v>276374</v>
          </cell>
          <cell r="Y57">
            <v>100845</v>
          </cell>
          <cell r="Z57">
            <v>68599</v>
          </cell>
          <cell r="AA57">
            <v>109868</v>
          </cell>
          <cell r="AB57">
            <v>22816</v>
          </cell>
          <cell r="AC57">
            <v>202511</v>
          </cell>
          <cell r="AD57">
            <v>166639</v>
          </cell>
          <cell r="AE57">
            <v>1071204</v>
          </cell>
          <cell r="AF57">
            <v>363357</v>
          </cell>
          <cell r="AG57">
            <v>63658</v>
          </cell>
          <cell r="AH57">
            <v>120657</v>
          </cell>
          <cell r="AI57">
            <v>757746</v>
          </cell>
          <cell r="AJ57">
            <v>76</v>
          </cell>
          <cell r="AK57">
            <v>24239</v>
          </cell>
          <cell r="AL57">
            <v>1809</v>
          </cell>
          <cell r="AM57">
            <v>11008</v>
          </cell>
          <cell r="AN57">
            <v>249356</v>
          </cell>
          <cell r="AO57">
            <v>141005</v>
          </cell>
          <cell r="AP57">
            <v>379687</v>
          </cell>
          <cell r="AQ57">
            <v>106071</v>
          </cell>
          <cell r="AR57">
            <v>1118438</v>
          </cell>
          <cell r="AS57">
            <v>3766432</v>
          </cell>
          <cell r="AT57">
            <v>2638462</v>
          </cell>
          <cell r="AU57">
            <v>1289600</v>
          </cell>
          <cell r="AV57">
            <v>1001010</v>
          </cell>
          <cell r="AW57">
            <v>542123</v>
          </cell>
          <cell r="AX57">
            <v>1041997</v>
          </cell>
          <cell r="AY57">
            <v>412513</v>
          </cell>
          <cell r="AZ57">
            <v>376044</v>
          </cell>
          <cell r="BA57">
            <v>764815</v>
          </cell>
          <cell r="BB57">
            <v>728370</v>
          </cell>
          <cell r="BC57">
            <v>312658</v>
          </cell>
          <cell r="BD57">
            <v>17886</v>
          </cell>
          <cell r="BE57">
            <v>256005</v>
          </cell>
          <cell r="BF57">
            <v>169843</v>
          </cell>
          <cell r="BG57">
            <v>0</v>
          </cell>
        </row>
        <row r="112">
          <cell r="R112">
            <v>84452</v>
          </cell>
          <cell r="S112">
            <v>214353</v>
          </cell>
          <cell r="T112">
            <v>153099</v>
          </cell>
          <cell r="U112">
            <v>455143</v>
          </cell>
          <cell r="V112">
            <v>79267</v>
          </cell>
          <cell r="W112">
            <v>344525</v>
          </cell>
          <cell r="X112">
            <v>111560</v>
          </cell>
          <cell r="Y112">
            <v>57330</v>
          </cell>
          <cell r="Z112">
            <v>43948</v>
          </cell>
          <cell r="AA112">
            <v>66547</v>
          </cell>
          <cell r="AB112">
            <v>10194</v>
          </cell>
          <cell r="AC112">
            <v>118804</v>
          </cell>
          <cell r="AD112">
            <v>84519</v>
          </cell>
          <cell r="AE112">
            <v>976032</v>
          </cell>
          <cell r="AF112">
            <v>232416</v>
          </cell>
          <cell r="AG112">
            <v>40386</v>
          </cell>
          <cell r="AH112">
            <v>79911</v>
          </cell>
          <cell r="AI112">
            <v>575964</v>
          </cell>
          <cell r="AJ112">
            <v>42</v>
          </cell>
          <cell r="AK112">
            <v>16124</v>
          </cell>
          <cell r="AL112">
            <v>1203</v>
          </cell>
          <cell r="AM112">
            <v>3081</v>
          </cell>
          <cell r="AN112">
            <v>97117</v>
          </cell>
          <cell r="AO112">
            <v>32530</v>
          </cell>
          <cell r="AP112">
            <v>218078</v>
          </cell>
          <cell r="AQ112">
            <v>56294</v>
          </cell>
          <cell r="AR112">
            <v>619660</v>
          </cell>
          <cell r="AS112">
            <v>2197770</v>
          </cell>
          <cell r="AT112">
            <v>583316</v>
          </cell>
          <cell r="AU112">
            <v>958041</v>
          </cell>
          <cell r="AV112">
            <v>439926</v>
          </cell>
          <cell r="AW112">
            <v>456196</v>
          </cell>
          <cell r="AX112">
            <v>14332</v>
          </cell>
          <cell r="AY112">
            <v>73358</v>
          </cell>
          <cell r="AZ112">
            <v>67804</v>
          </cell>
          <cell r="BA112">
            <v>224574</v>
          </cell>
          <cell r="BB112">
            <v>82350</v>
          </cell>
          <cell r="BC112">
            <v>122623</v>
          </cell>
          <cell r="BD112">
            <v>3726</v>
          </cell>
          <cell r="BE112">
            <v>52564</v>
          </cell>
          <cell r="BF112">
            <v>33997</v>
          </cell>
          <cell r="BG112">
            <v>0</v>
          </cell>
        </row>
      </sheetData>
      <sheetData sheetId="12">
        <row r="57">
          <cell r="R57">
            <v>652238</v>
          </cell>
          <cell r="S57">
            <v>332873</v>
          </cell>
          <cell r="T57">
            <v>345568</v>
          </cell>
          <cell r="U57">
            <v>544864</v>
          </cell>
          <cell r="V57">
            <v>99400</v>
          </cell>
          <cell r="W57">
            <v>466365</v>
          </cell>
          <cell r="X57">
            <v>292247</v>
          </cell>
          <cell r="Y57">
            <v>115126</v>
          </cell>
          <cell r="Z57">
            <v>71345</v>
          </cell>
          <cell r="AA57">
            <v>103863</v>
          </cell>
          <cell r="AB57">
            <v>24309</v>
          </cell>
          <cell r="AC57">
            <v>170440</v>
          </cell>
          <cell r="AD57">
            <v>168287</v>
          </cell>
          <cell r="AE57">
            <v>1250405</v>
          </cell>
          <cell r="AF57">
            <v>346041</v>
          </cell>
          <cell r="AG57">
            <v>66464</v>
          </cell>
          <cell r="AH57">
            <v>151951</v>
          </cell>
          <cell r="AI57">
            <v>832724</v>
          </cell>
          <cell r="AJ57">
            <v>79</v>
          </cell>
          <cell r="AK57">
            <v>26121</v>
          </cell>
          <cell r="AL57">
            <v>1948</v>
          </cell>
          <cell r="AM57">
            <v>12846</v>
          </cell>
          <cell r="AN57">
            <v>241147</v>
          </cell>
          <cell r="AO57">
            <v>161762</v>
          </cell>
          <cell r="AP57">
            <v>404577</v>
          </cell>
          <cell r="AQ57">
            <v>105661</v>
          </cell>
          <cell r="AR57">
            <v>1224693</v>
          </cell>
          <cell r="AS57">
            <v>3896150</v>
          </cell>
          <cell r="AT57">
            <v>2760871</v>
          </cell>
          <cell r="AU57">
            <v>1402148</v>
          </cell>
          <cell r="AV57">
            <v>1158162</v>
          </cell>
          <cell r="AW57">
            <v>685248</v>
          </cell>
          <cell r="AX57">
            <v>1090354</v>
          </cell>
          <cell r="AY57">
            <v>473059</v>
          </cell>
          <cell r="AZ57">
            <v>431240</v>
          </cell>
          <cell r="BA57">
            <v>794187</v>
          </cell>
          <cell r="BB57">
            <v>868071</v>
          </cell>
          <cell r="BC57">
            <v>331521</v>
          </cell>
          <cell r="BD57">
            <v>19249</v>
          </cell>
          <cell r="BE57">
            <v>272340</v>
          </cell>
          <cell r="BF57">
            <v>172865</v>
          </cell>
          <cell r="BG57">
            <v>0</v>
          </cell>
        </row>
        <row r="112">
          <cell r="R112">
            <v>125658</v>
          </cell>
          <cell r="S112">
            <v>219254</v>
          </cell>
          <cell r="T112">
            <v>198032</v>
          </cell>
          <cell r="U112">
            <v>421434</v>
          </cell>
          <cell r="V112">
            <v>84581</v>
          </cell>
          <cell r="W112">
            <v>334734</v>
          </cell>
          <cell r="X112">
            <v>121281</v>
          </cell>
          <cell r="Y112">
            <v>66254</v>
          </cell>
          <cell r="Z112">
            <v>56577</v>
          </cell>
          <cell r="AA112">
            <v>54965</v>
          </cell>
          <cell r="AB112">
            <v>13628</v>
          </cell>
          <cell r="AC112">
            <v>109122</v>
          </cell>
          <cell r="AD112">
            <v>87402</v>
          </cell>
          <cell r="AE112">
            <v>1034864</v>
          </cell>
          <cell r="AF112">
            <v>226983</v>
          </cell>
          <cell r="AG112">
            <v>45648</v>
          </cell>
          <cell r="AH112">
            <v>104196</v>
          </cell>
          <cell r="AI112">
            <v>599175</v>
          </cell>
          <cell r="AJ112">
            <v>44</v>
          </cell>
          <cell r="AK112">
            <v>18217</v>
          </cell>
          <cell r="AL112">
            <v>1359</v>
          </cell>
          <cell r="AM112">
            <v>4127</v>
          </cell>
          <cell r="AN112">
            <v>94429</v>
          </cell>
          <cell r="AO112">
            <v>34982</v>
          </cell>
          <cell r="AP112">
            <v>218353</v>
          </cell>
          <cell r="AQ112">
            <v>52251</v>
          </cell>
          <cell r="AR112">
            <v>692703</v>
          </cell>
          <cell r="AS112">
            <v>2244152</v>
          </cell>
          <cell r="AT112">
            <v>719618</v>
          </cell>
          <cell r="AU112">
            <v>883037</v>
          </cell>
          <cell r="AV112">
            <v>507462</v>
          </cell>
          <cell r="AW112">
            <v>580518</v>
          </cell>
          <cell r="AX112">
            <v>13906</v>
          </cell>
          <cell r="AY112">
            <v>75310</v>
          </cell>
          <cell r="AZ112">
            <v>73044</v>
          </cell>
          <cell r="BA112">
            <v>240861</v>
          </cell>
          <cell r="BB112">
            <v>84833</v>
          </cell>
          <cell r="BC112">
            <v>125758</v>
          </cell>
          <cell r="BD112">
            <v>4169</v>
          </cell>
          <cell r="BE112">
            <v>55713</v>
          </cell>
          <cell r="BF112">
            <v>37289</v>
          </cell>
          <cell r="BG112">
            <v>0</v>
          </cell>
        </row>
      </sheetData>
      <sheetData sheetId="13">
        <row r="57">
          <cell r="R57">
            <v>1067876</v>
          </cell>
          <cell r="S57">
            <v>331903</v>
          </cell>
          <cell r="T57">
            <v>441790</v>
          </cell>
          <cell r="U57">
            <v>653350</v>
          </cell>
          <cell r="V57">
            <v>118654</v>
          </cell>
          <cell r="W57">
            <v>686896</v>
          </cell>
          <cell r="X57">
            <v>283593</v>
          </cell>
          <cell r="Y57">
            <v>124099</v>
          </cell>
          <cell r="Z57">
            <v>79869</v>
          </cell>
          <cell r="AA57">
            <v>110493</v>
          </cell>
          <cell r="AB57">
            <v>26009</v>
          </cell>
          <cell r="AC57">
            <v>129783</v>
          </cell>
          <cell r="AD57">
            <v>174757</v>
          </cell>
          <cell r="AE57">
            <v>1321044</v>
          </cell>
          <cell r="AF57">
            <v>478731</v>
          </cell>
          <cell r="AG57">
            <v>84701</v>
          </cell>
          <cell r="AH57">
            <v>165740</v>
          </cell>
          <cell r="AI57">
            <v>894048</v>
          </cell>
          <cell r="AJ57">
            <v>79</v>
          </cell>
          <cell r="AK57">
            <v>26511</v>
          </cell>
          <cell r="AL57">
            <v>1978</v>
          </cell>
          <cell r="AM57">
            <v>16505</v>
          </cell>
          <cell r="AN57">
            <v>242551</v>
          </cell>
          <cell r="AO57">
            <v>159526</v>
          </cell>
          <cell r="AP57">
            <v>444335</v>
          </cell>
          <cell r="AQ57">
            <v>117748</v>
          </cell>
          <cell r="AR57">
            <v>1218775</v>
          </cell>
          <cell r="AS57">
            <v>4522071</v>
          </cell>
          <cell r="AT57">
            <v>3198987</v>
          </cell>
          <cell r="AU57">
            <v>1646426</v>
          </cell>
          <cell r="AV57">
            <v>1205137</v>
          </cell>
          <cell r="AW57">
            <v>678183</v>
          </cell>
          <cell r="AX57">
            <v>1136766</v>
          </cell>
          <cell r="AY57">
            <v>516855</v>
          </cell>
          <cell r="AZ57">
            <v>471162</v>
          </cell>
          <cell r="BA57">
            <v>847842</v>
          </cell>
          <cell r="BB57">
            <v>874471</v>
          </cell>
          <cell r="BC57">
            <v>345726</v>
          </cell>
          <cell r="BD57">
            <v>22671</v>
          </cell>
          <cell r="BE57">
            <v>287015</v>
          </cell>
          <cell r="BF57">
            <v>177895</v>
          </cell>
          <cell r="BG57">
            <v>0</v>
          </cell>
        </row>
        <row r="112">
          <cell r="R112">
            <v>106594</v>
          </cell>
          <cell r="S112">
            <v>233525</v>
          </cell>
          <cell r="T112">
            <v>238270</v>
          </cell>
          <cell r="U112">
            <v>552198</v>
          </cell>
          <cell r="V112">
            <v>102007</v>
          </cell>
          <cell r="W112">
            <v>461622</v>
          </cell>
          <cell r="X112">
            <v>119175</v>
          </cell>
          <cell r="Y112">
            <v>73728</v>
          </cell>
          <cell r="Z112">
            <v>63868</v>
          </cell>
          <cell r="AA112">
            <v>61936</v>
          </cell>
          <cell r="AB112">
            <v>14614</v>
          </cell>
          <cell r="AC112">
            <v>112541</v>
          </cell>
          <cell r="AD112">
            <v>107590</v>
          </cell>
          <cell r="AE112">
            <v>1399676</v>
          </cell>
          <cell r="AF112">
            <v>278018</v>
          </cell>
          <cell r="AG112">
            <v>48447</v>
          </cell>
          <cell r="AH112">
            <v>112698</v>
          </cell>
          <cell r="AI112">
            <v>671566</v>
          </cell>
          <cell r="AJ112">
            <v>55</v>
          </cell>
          <cell r="AK112">
            <v>18288</v>
          </cell>
          <cell r="AL112">
            <v>1367</v>
          </cell>
          <cell r="AM112">
            <v>4302</v>
          </cell>
          <cell r="AN112">
            <v>95786</v>
          </cell>
          <cell r="AO112">
            <v>33275</v>
          </cell>
          <cell r="AP112">
            <v>245159</v>
          </cell>
          <cell r="AQ112">
            <v>67946</v>
          </cell>
          <cell r="AR112">
            <v>703284</v>
          </cell>
          <cell r="AS112">
            <v>2568038</v>
          </cell>
          <cell r="AT112">
            <v>712337</v>
          </cell>
          <cell r="AU112">
            <v>1067292</v>
          </cell>
          <cell r="AV112">
            <v>504789</v>
          </cell>
          <cell r="AW112">
            <v>597220</v>
          </cell>
          <cell r="AX112">
            <v>22745</v>
          </cell>
          <cell r="AY112">
            <v>83112</v>
          </cell>
          <cell r="AZ112">
            <v>76169</v>
          </cell>
          <cell r="BA112">
            <v>242854</v>
          </cell>
          <cell r="BB112">
            <v>72394</v>
          </cell>
          <cell r="BC112">
            <v>123939</v>
          </cell>
          <cell r="BD112">
            <v>4463</v>
          </cell>
          <cell r="BE112">
            <v>55094</v>
          </cell>
          <cell r="BF112">
            <v>32523</v>
          </cell>
          <cell r="BG112">
            <v>0</v>
          </cell>
        </row>
      </sheetData>
      <sheetData sheetId="14">
        <row r="57">
          <cell r="R57">
            <v>801044</v>
          </cell>
          <cell r="S57">
            <v>339084</v>
          </cell>
          <cell r="T57">
            <v>501625</v>
          </cell>
          <cell r="U57">
            <v>819281</v>
          </cell>
          <cell r="V57">
            <v>165629</v>
          </cell>
          <cell r="W57">
            <v>625750</v>
          </cell>
          <cell r="X57">
            <v>316870</v>
          </cell>
          <cell r="Y57">
            <v>155501</v>
          </cell>
          <cell r="Z57">
            <v>88613</v>
          </cell>
          <cell r="AA57">
            <v>128735</v>
          </cell>
          <cell r="AB57">
            <v>24137</v>
          </cell>
          <cell r="AC57">
            <v>135447</v>
          </cell>
          <cell r="AD57">
            <v>161165</v>
          </cell>
          <cell r="AE57">
            <v>1127151</v>
          </cell>
          <cell r="AF57">
            <v>506689</v>
          </cell>
          <cell r="AG57">
            <v>87347</v>
          </cell>
          <cell r="AH57">
            <v>187662</v>
          </cell>
          <cell r="AI57">
            <v>976411</v>
          </cell>
          <cell r="AJ57">
            <v>76</v>
          </cell>
          <cell r="AK57">
            <v>25506</v>
          </cell>
          <cell r="AL57">
            <v>1902</v>
          </cell>
          <cell r="AM57">
            <v>17716</v>
          </cell>
          <cell r="AN57">
            <v>281478</v>
          </cell>
          <cell r="AO57">
            <v>148498</v>
          </cell>
          <cell r="AP57">
            <v>498818</v>
          </cell>
          <cell r="AQ57">
            <v>125253</v>
          </cell>
          <cell r="AR57">
            <v>1369903</v>
          </cell>
          <cell r="AS57">
            <v>4811845</v>
          </cell>
          <cell r="AT57">
            <v>3066171</v>
          </cell>
          <cell r="AU57">
            <v>1635477</v>
          </cell>
          <cell r="AV57">
            <v>1357365</v>
          </cell>
          <cell r="AW57">
            <v>709521</v>
          </cell>
          <cell r="AX57">
            <v>1147420</v>
          </cell>
          <cell r="AY57">
            <v>514478</v>
          </cell>
          <cell r="AZ57">
            <v>469011</v>
          </cell>
          <cell r="BA57">
            <v>863989</v>
          </cell>
          <cell r="BB57">
            <v>1012505</v>
          </cell>
          <cell r="BC57">
            <v>372438</v>
          </cell>
          <cell r="BD57">
            <v>34462</v>
          </cell>
          <cell r="BE57">
            <v>307332</v>
          </cell>
          <cell r="BF57">
            <v>182680</v>
          </cell>
          <cell r="BG57">
            <v>0</v>
          </cell>
        </row>
        <row r="112">
          <cell r="R112">
            <v>126813</v>
          </cell>
          <cell r="S112">
            <v>237675</v>
          </cell>
          <cell r="T112">
            <v>311599</v>
          </cell>
          <cell r="U112">
            <v>680620</v>
          </cell>
          <cell r="V112">
            <v>133914</v>
          </cell>
          <cell r="W112">
            <v>454174</v>
          </cell>
          <cell r="X112">
            <v>148218</v>
          </cell>
          <cell r="Y112">
            <v>82449</v>
          </cell>
          <cell r="Z112">
            <v>64980</v>
          </cell>
          <cell r="AA112">
            <v>90678</v>
          </cell>
          <cell r="AB112">
            <v>14129</v>
          </cell>
          <cell r="AC112">
            <v>113350</v>
          </cell>
          <cell r="AD112">
            <v>96480</v>
          </cell>
          <cell r="AE112">
            <v>861305</v>
          </cell>
          <cell r="AF112">
            <v>311790</v>
          </cell>
          <cell r="AG112">
            <v>64512</v>
          </cell>
          <cell r="AH112">
            <v>116509</v>
          </cell>
          <cell r="AI112">
            <v>711917</v>
          </cell>
          <cell r="AJ112">
            <v>47</v>
          </cell>
          <cell r="AK112">
            <v>18044</v>
          </cell>
          <cell r="AL112">
            <v>1344</v>
          </cell>
          <cell r="AM112">
            <v>5212</v>
          </cell>
          <cell r="AN112">
            <v>100054</v>
          </cell>
          <cell r="AO112">
            <v>29303</v>
          </cell>
          <cell r="AP112">
            <v>368176</v>
          </cell>
          <cell r="AQ112">
            <v>72081</v>
          </cell>
          <cell r="AR112">
            <v>803889</v>
          </cell>
          <cell r="AS112">
            <v>2428540</v>
          </cell>
          <cell r="AT112">
            <v>629756</v>
          </cell>
          <cell r="AU112">
            <v>1082707</v>
          </cell>
          <cell r="AV112">
            <v>539706</v>
          </cell>
          <cell r="AW112">
            <v>660216</v>
          </cell>
          <cell r="AX112">
            <v>17254</v>
          </cell>
          <cell r="AY112">
            <v>69628</v>
          </cell>
          <cell r="AZ112">
            <v>64981</v>
          </cell>
          <cell r="BA112">
            <v>225826</v>
          </cell>
          <cell r="BB112">
            <v>65838</v>
          </cell>
          <cell r="BC112">
            <v>116502</v>
          </cell>
          <cell r="BD112">
            <v>8255</v>
          </cell>
          <cell r="BE112">
            <v>63464</v>
          </cell>
          <cell r="BF112">
            <v>40459</v>
          </cell>
          <cell r="BG112">
            <v>0</v>
          </cell>
        </row>
      </sheetData>
      <sheetData sheetId="15">
        <row r="57">
          <cell r="R57">
            <v>986399</v>
          </cell>
          <cell r="S57">
            <v>279094</v>
          </cell>
          <cell r="T57">
            <v>498673</v>
          </cell>
          <cell r="U57">
            <v>800554</v>
          </cell>
          <cell r="V57">
            <v>167049</v>
          </cell>
          <cell r="W57">
            <v>919823</v>
          </cell>
          <cell r="X57">
            <v>256378</v>
          </cell>
          <cell r="Y57">
            <v>192145</v>
          </cell>
          <cell r="Z57">
            <v>85463</v>
          </cell>
          <cell r="AA57">
            <v>105924</v>
          </cell>
          <cell r="AB57">
            <v>27766</v>
          </cell>
          <cell r="AC57">
            <v>197180</v>
          </cell>
          <cell r="AD57">
            <v>142329</v>
          </cell>
          <cell r="AE57">
            <v>1081273</v>
          </cell>
          <cell r="AF57">
            <v>408031</v>
          </cell>
          <cell r="AG57">
            <v>117429</v>
          </cell>
          <cell r="AH57">
            <v>159966</v>
          </cell>
          <cell r="AI57">
            <v>689674</v>
          </cell>
          <cell r="AJ57">
            <v>63</v>
          </cell>
          <cell r="AK57">
            <v>23603</v>
          </cell>
          <cell r="AL57">
            <v>1759</v>
          </cell>
          <cell r="AM57">
            <v>11659</v>
          </cell>
          <cell r="AN57">
            <v>261530</v>
          </cell>
          <cell r="AO57">
            <v>101253</v>
          </cell>
          <cell r="AP57">
            <v>454968</v>
          </cell>
          <cell r="AQ57">
            <v>106566</v>
          </cell>
          <cell r="AR57">
            <v>1095730</v>
          </cell>
          <cell r="AS57">
            <v>4764175</v>
          </cell>
          <cell r="AT57">
            <v>2690095</v>
          </cell>
          <cell r="AU57">
            <v>1627680</v>
          </cell>
          <cell r="AV57">
            <v>1277561</v>
          </cell>
          <cell r="AW57">
            <v>694713</v>
          </cell>
          <cell r="AX57">
            <v>1160553</v>
          </cell>
          <cell r="AY57">
            <v>483648</v>
          </cell>
          <cell r="AZ57">
            <v>440907</v>
          </cell>
          <cell r="BA57">
            <v>734468</v>
          </cell>
          <cell r="BB57">
            <v>986850</v>
          </cell>
          <cell r="BC57">
            <v>393537</v>
          </cell>
          <cell r="BD57">
            <v>34265</v>
          </cell>
          <cell r="BE57">
            <v>294909</v>
          </cell>
          <cell r="BF57">
            <v>163904</v>
          </cell>
          <cell r="BG57">
            <v>0</v>
          </cell>
        </row>
        <row r="112">
          <cell r="R112">
            <v>140031</v>
          </cell>
          <cell r="S112">
            <v>189813</v>
          </cell>
          <cell r="T112">
            <v>346972</v>
          </cell>
          <cell r="U112">
            <v>710334</v>
          </cell>
          <cell r="V112">
            <v>132591</v>
          </cell>
          <cell r="W112">
            <v>721358</v>
          </cell>
          <cell r="X112">
            <v>114069</v>
          </cell>
          <cell r="Y112">
            <v>106690</v>
          </cell>
          <cell r="Z112">
            <v>76880</v>
          </cell>
          <cell r="AA112">
            <v>75667</v>
          </cell>
          <cell r="AB112">
            <v>18815</v>
          </cell>
          <cell r="AC112">
            <v>141390</v>
          </cell>
          <cell r="AD112">
            <v>97928</v>
          </cell>
          <cell r="AE112">
            <v>991573</v>
          </cell>
          <cell r="AF112">
            <v>261431</v>
          </cell>
          <cell r="AG112">
            <v>90020</v>
          </cell>
          <cell r="AH112">
            <v>98510</v>
          </cell>
          <cell r="AI112">
            <v>475301</v>
          </cell>
          <cell r="AJ112">
            <v>36</v>
          </cell>
          <cell r="AK112">
            <v>20633</v>
          </cell>
          <cell r="AL112">
            <v>1547</v>
          </cell>
          <cell r="AM112">
            <v>3826</v>
          </cell>
          <cell r="AN112">
            <v>107930</v>
          </cell>
          <cell r="AO112">
            <v>20439</v>
          </cell>
          <cell r="AP112">
            <v>368018</v>
          </cell>
          <cell r="AQ112">
            <v>78469</v>
          </cell>
          <cell r="AR112">
            <v>678093</v>
          </cell>
          <cell r="AS112">
            <v>2175232</v>
          </cell>
          <cell r="AT112">
            <v>663802</v>
          </cell>
          <cell r="AU112">
            <v>1113844</v>
          </cell>
          <cell r="AV112">
            <v>583403</v>
          </cell>
          <cell r="AW112">
            <v>652045</v>
          </cell>
          <cell r="AX112">
            <v>15472</v>
          </cell>
          <cell r="AY112">
            <v>63221</v>
          </cell>
          <cell r="AZ112">
            <v>58033</v>
          </cell>
          <cell r="BA112">
            <v>188807</v>
          </cell>
          <cell r="BB112">
            <v>67324</v>
          </cell>
          <cell r="BC112">
            <v>125008</v>
          </cell>
          <cell r="BD112">
            <v>8059</v>
          </cell>
          <cell r="BE112">
            <v>60872</v>
          </cell>
          <cell r="BF112">
            <v>35549</v>
          </cell>
          <cell r="BG112">
            <v>0</v>
          </cell>
        </row>
      </sheetData>
      <sheetData sheetId="16">
        <row r="57">
          <cell r="R57">
            <v>942636</v>
          </cell>
          <cell r="S57">
            <v>376274</v>
          </cell>
          <cell r="T57">
            <v>655051</v>
          </cell>
          <cell r="U57">
            <v>940489</v>
          </cell>
          <cell r="V57">
            <v>197352</v>
          </cell>
          <cell r="W57">
            <v>840690</v>
          </cell>
          <cell r="X57">
            <v>429006</v>
          </cell>
          <cell r="Y57">
            <v>210439</v>
          </cell>
          <cell r="Z57">
            <v>94044</v>
          </cell>
          <cell r="AA57">
            <v>135303</v>
          </cell>
          <cell r="AB57">
            <v>28316</v>
          </cell>
          <cell r="AC57">
            <v>202106</v>
          </cell>
          <cell r="AD57">
            <v>149042</v>
          </cell>
          <cell r="AE57">
            <v>1250377</v>
          </cell>
          <cell r="AF57">
            <v>415924</v>
          </cell>
          <cell r="AG57">
            <v>187107</v>
          </cell>
          <cell r="AH57">
            <v>193077</v>
          </cell>
          <cell r="AI57">
            <v>817359</v>
          </cell>
          <cell r="AJ57">
            <v>66</v>
          </cell>
          <cell r="AK57">
            <v>24386</v>
          </cell>
          <cell r="AL57">
            <v>1820</v>
          </cell>
          <cell r="AM57">
            <v>10930</v>
          </cell>
          <cell r="AN57">
            <v>262180</v>
          </cell>
          <cell r="AO57">
            <v>116843</v>
          </cell>
          <cell r="AP57">
            <v>520268</v>
          </cell>
          <cell r="AQ57">
            <v>120050</v>
          </cell>
          <cell r="AR57">
            <v>1753619</v>
          </cell>
          <cell r="AS57">
            <v>5615924</v>
          </cell>
          <cell r="AT57">
            <v>2976560</v>
          </cell>
          <cell r="AU57">
            <v>1524510</v>
          </cell>
          <cell r="AV57">
            <v>1402347</v>
          </cell>
          <cell r="AW57">
            <v>746497</v>
          </cell>
          <cell r="AX57">
            <v>1218562</v>
          </cell>
          <cell r="AY57">
            <v>535894</v>
          </cell>
          <cell r="AZ57">
            <v>488525</v>
          </cell>
          <cell r="BA57">
            <v>764792</v>
          </cell>
          <cell r="BB57">
            <v>1149708</v>
          </cell>
          <cell r="BC57">
            <v>425039</v>
          </cell>
          <cell r="BD57">
            <v>75775</v>
          </cell>
          <cell r="BE57">
            <v>419482</v>
          </cell>
          <cell r="BF57">
            <v>171964</v>
          </cell>
          <cell r="BG57">
            <v>0</v>
          </cell>
        </row>
        <row r="112">
          <cell r="R112">
            <v>156472</v>
          </cell>
          <cell r="S112">
            <v>240535</v>
          </cell>
          <cell r="T112">
            <v>366092</v>
          </cell>
          <cell r="U112">
            <v>889799</v>
          </cell>
          <cell r="V112">
            <v>160564</v>
          </cell>
          <cell r="W112">
            <v>637238</v>
          </cell>
          <cell r="X112">
            <v>145288</v>
          </cell>
          <cell r="Y112">
            <v>82106</v>
          </cell>
          <cell r="Z112">
            <v>67872</v>
          </cell>
          <cell r="AA112">
            <v>74337</v>
          </cell>
          <cell r="AB112">
            <v>14916</v>
          </cell>
          <cell r="AC112">
            <v>134521</v>
          </cell>
          <cell r="AD112">
            <v>91117</v>
          </cell>
          <cell r="AE112">
            <v>1147333</v>
          </cell>
          <cell r="AF112">
            <v>273215</v>
          </cell>
          <cell r="AG112">
            <v>132739</v>
          </cell>
          <cell r="AH112">
            <v>111820</v>
          </cell>
          <cell r="AI112">
            <v>533918</v>
          </cell>
          <cell r="AJ112">
            <v>31</v>
          </cell>
          <cell r="AK112">
            <v>19802</v>
          </cell>
          <cell r="AL112">
            <v>1477</v>
          </cell>
          <cell r="AM112">
            <v>4211</v>
          </cell>
          <cell r="AN112">
            <v>109612</v>
          </cell>
          <cell r="AO112">
            <v>21650</v>
          </cell>
          <cell r="AP112">
            <v>412198</v>
          </cell>
          <cell r="AQ112">
            <v>73803</v>
          </cell>
          <cell r="AR112">
            <v>954474</v>
          </cell>
          <cell r="AS112">
            <v>2548816</v>
          </cell>
          <cell r="AT112">
            <v>607012</v>
          </cell>
          <cell r="AU112">
            <v>1076289</v>
          </cell>
          <cell r="AV112">
            <v>693475</v>
          </cell>
          <cell r="AW112">
            <v>721786</v>
          </cell>
          <cell r="AX112">
            <v>12435</v>
          </cell>
          <cell r="AY112">
            <v>71408</v>
          </cell>
          <cell r="AZ112">
            <v>66141</v>
          </cell>
          <cell r="BA112">
            <v>223355</v>
          </cell>
          <cell r="BB112">
            <v>186702</v>
          </cell>
          <cell r="BC112">
            <v>99353</v>
          </cell>
          <cell r="BD112">
            <v>12883</v>
          </cell>
          <cell r="BE112">
            <v>69733</v>
          </cell>
          <cell r="BF112">
            <v>26973</v>
          </cell>
          <cell r="BG112">
            <v>0</v>
          </cell>
        </row>
      </sheetData>
      <sheetData sheetId="17">
        <row r="57">
          <cell r="R57">
            <v>1199726</v>
          </cell>
          <cell r="S57">
            <v>407599</v>
          </cell>
          <cell r="T57">
            <v>702268</v>
          </cell>
          <cell r="U57">
            <v>1031003</v>
          </cell>
          <cell r="V57">
            <v>219249</v>
          </cell>
          <cell r="W57">
            <v>1004155</v>
          </cell>
          <cell r="X57">
            <v>472992</v>
          </cell>
          <cell r="Y57">
            <v>218386</v>
          </cell>
          <cell r="Z57">
            <v>96525</v>
          </cell>
          <cell r="AA57">
            <v>180325</v>
          </cell>
          <cell r="AB57">
            <v>36258</v>
          </cell>
          <cell r="AC57">
            <v>195829</v>
          </cell>
          <cell r="AD57">
            <v>171599</v>
          </cell>
          <cell r="AE57">
            <v>1359235</v>
          </cell>
          <cell r="AF57">
            <v>579944</v>
          </cell>
          <cell r="AG57">
            <v>200511</v>
          </cell>
          <cell r="AH57">
            <v>225457</v>
          </cell>
          <cell r="AI57">
            <v>972733</v>
          </cell>
          <cell r="AJ57">
            <v>67</v>
          </cell>
          <cell r="AK57">
            <v>24798</v>
          </cell>
          <cell r="AL57">
            <v>1851</v>
          </cell>
          <cell r="AM57">
            <v>14098</v>
          </cell>
          <cell r="AN57">
            <v>323180</v>
          </cell>
          <cell r="AO57">
            <v>152157</v>
          </cell>
          <cell r="AP57">
            <v>569937</v>
          </cell>
          <cell r="AQ57">
            <v>161842</v>
          </cell>
          <cell r="AR57">
            <v>2190691</v>
          </cell>
          <cell r="AS57">
            <v>6258472</v>
          </cell>
          <cell r="AT57">
            <v>3316963</v>
          </cell>
          <cell r="AU57">
            <v>1398366</v>
          </cell>
          <cell r="AV57">
            <v>1463127</v>
          </cell>
          <cell r="AW57">
            <v>770373</v>
          </cell>
          <cell r="AX57">
            <v>1252219</v>
          </cell>
          <cell r="AY57">
            <v>595642</v>
          </cell>
          <cell r="AZ57">
            <v>542971</v>
          </cell>
          <cell r="BA57">
            <v>1031122</v>
          </cell>
          <cell r="BB57">
            <v>1146635</v>
          </cell>
          <cell r="BC57">
            <v>447510</v>
          </cell>
          <cell r="BD57">
            <v>96000</v>
          </cell>
          <cell r="BE57">
            <v>457099</v>
          </cell>
          <cell r="BF57">
            <v>185334</v>
          </cell>
          <cell r="BG57">
            <v>0</v>
          </cell>
        </row>
        <row r="112">
          <cell r="R112">
            <v>196922</v>
          </cell>
          <cell r="S112">
            <v>267373</v>
          </cell>
          <cell r="T112">
            <v>490064</v>
          </cell>
          <cell r="U112">
            <v>907183</v>
          </cell>
          <cell r="V112">
            <v>171486</v>
          </cell>
          <cell r="W112">
            <v>701022</v>
          </cell>
          <cell r="X112">
            <v>162037</v>
          </cell>
          <cell r="Y112">
            <v>83564</v>
          </cell>
          <cell r="Z112">
            <v>66655</v>
          </cell>
          <cell r="AA112">
            <v>103098</v>
          </cell>
          <cell r="AB112">
            <v>23152</v>
          </cell>
          <cell r="AC112">
            <v>154187</v>
          </cell>
          <cell r="AD112">
            <v>103332</v>
          </cell>
          <cell r="AE112">
            <v>1235406</v>
          </cell>
          <cell r="AF112">
            <v>358684</v>
          </cell>
          <cell r="AG112">
            <v>112897</v>
          </cell>
          <cell r="AH112">
            <v>122556</v>
          </cell>
          <cell r="AI112">
            <v>655606</v>
          </cell>
          <cell r="AJ112">
            <v>40</v>
          </cell>
          <cell r="AK112">
            <v>23724</v>
          </cell>
          <cell r="AL112">
            <v>1769</v>
          </cell>
          <cell r="AM112">
            <v>5124</v>
          </cell>
          <cell r="AN112">
            <v>135302</v>
          </cell>
          <cell r="AO112">
            <v>26214</v>
          </cell>
          <cell r="AP112">
            <v>458164</v>
          </cell>
          <cell r="AQ112">
            <v>101875</v>
          </cell>
          <cell r="AR112">
            <v>987201</v>
          </cell>
          <cell r="AS112">
            <v>3053738</v>
          </cell>
          <cell r="AT112">
            <v>637400</v>
          </cell>
          <cell r="AU112">
            <v>1058071</v>
          </cell>
          <cell r="AV112">
            <v>465916</v>
          </cell>
          <cell r="AW112">
            <v>693307</v>
          </cell>
          <cell r="AX112">
            <v>17490</v>
          </cell>
          <cell r="AY112">
            <v>75740</v>
          </cell>
          <cell r="AZ112">
            <v>70338</v>
          </cell>
          <cell r="BA112">
            <v>285413</v>
          </cell>
          <cell r="BB112">
            <v>152610</v>
          </cell>
          <cell r="BC112">
            <v>167381</v>
          </cell>
          <cell r="BD112">
            <v>16195</v>
          </cell>
          <cell r="BE112">
            <v>74363</v>
          </cell>
          <cell r="BF112">
            <v>31299</v>
          </cell>
          <cell r="BG112">
            <v>0</v>
          </cell>
        </row>
      </sheetData>
      <sheetData sheetId="18">
        <row r="57">
          <cell r="R57">
            <v>1038494</v>
          </cell>
          <cell r="S57">
            <v>492523</v>
          </cell>
          <cell r="T57">
            <v>680686</v>
          </cell>
          <cell r="U57">
            <v>1258999</v>
          </cell>
          <cell r="V57">
            <v>223700</v>
          </cell>
          <cell r="W57">
            <v>1146624</v>
          </cell>
          <cell r="X57">
            <v>508068</v>
          </cell>
          <cell r="Y57">
            <v>226757</v>
          </cell>
          <cell r="Z57">
            <v>100799</v>
          </cell>
          <cell r="AA57">
            <v>286123</v>
          </cell>
          <cell r="AB57">
            <v>36369</v>
          </cell>
          <cell r="AC57">
            <v>204446</v>
          </cell>
          <cell r="AD57">
            <v>214387</v>
          </cell>
          <cell r="AE57">
            <v>1350296</v>
          </cell>
          <cell r="AF57">
            <v>571305</v>
          </cell>
          <cell r="AG57">
            <v>200720</v>
          </cell>
          <cell r="AH57">
            <v>294456</v>
          </cell>
          <cell r="AI57">
            <v>1051169</v>
          </cell>
          <cell r="AJ57">
            <v>69</v>
          </cell>
          <cell r="AK57">
            <v>25260</v>
          </cell>
          <cell r="AL57">
            <v>1885</v>
          </cell>
          <cell r="AM57">
            <v>11834</v>
          </cell>
          <cell r="AN57">
            <v>348254</v>
          </cell>
          <cell r="AO57">
            <v>167787</v>
          </cell>
          <cell r="AP57">
            <v>576705</v>
          </cell>
          <cell r="AQ57">
            <v>164291</v>
          </cell>
          <cell r="AR57">
            <v>2632893</v>
          </cell>
          <cell r="AS57">
            <v>7083399</v>
          </cell>
          <cell r="AT57">
            <v>3596660</v>
          </cell>
          <cell r="AU57">
            <v>1889020</v>
          </cell>
          <cell r="AV57">
            <v>1510856</v>
          </cell>
          <cell r="AW57">
            <v>802695</v>
          </cell>
          <cell r="AX57">
            <v>1322150</v>
          </cell>
          <cell r="AY57">
            <v>628650</v>
          </cell>
          <cell r="AZ57">
            <v>573073</v>
          </cell>
          <cell r="BA57">
            <v>1210729</v>
          </cell>
          <cell r="BB57">
            <v>1394547</v>
          </cell>
          <cell r="BC57">
            <v>520645</v>
          </cell>
          <cell r="BD57">
            <v>99457</v>
          </cell>
          <cell r="BE57">
            <v>499612</v>
          </cell>
          <cell r="BF57">
            <v>192010</v>
          </cell>
          <cell r="BG57">
            <v>0</v>
          </cell>
        </row>
        <row r="112">
          <cell r="R112">
            <v>191443</v>
          </cell>
          <cell r="S112">
            <v>331518</v>
          </cell>
          <cell r="T112">
            <v>447905</v>
          </cell>
          <cell r="U112">
            <v>1027895</v>
          </cell>
          <cell r="V112">
            <v>191009</v>
          </cell>
          <cell r="W112">
            <v>773304</v>
          </cell>
          <cell r="X112">
            <v>192274</v>
          </cell>
          <cell r="Y112">
            <v>91230</v>
          </cell>
          <cell r="Z112">
            <v>69340</v>
          </cell>
          <cell r="AA112">
            <v>163685</v>
          </cell>
          <cell r="AB112">
            <v>21839</v>
          </cell>
          <cell r="AC112">
            <v>146457</v>
          </cell>
          <cell r="AD112">
            <v>132122</v>
          </cell>
          <cell r="AE112">
            <v>1151731</v>
          </cell>
          <cell r="AF112">
            <v>358968</v>
          </cell>
          <cell r="AG112">
            <v>116262</v>
          </cell>
          <cell r="AH112">
            <v>166061</v>
          </cell>
          <cell r="AI112">
            <v>595124</v>
          </cell>
          <cell r="AJ112">
            <v>45</v>
          </cell>
          <cell r="AK112">
            <v>19890</v>
          </cell>
          <cell r="AL112">
            <v>1486</v>
          </cell>
          <cell r="AM112">
            <v>4547</v>
          </cell>
          <cell r="AN112">
            <v>186053</v>
          </cell>
          <cell r="AO112">
            <v>28728</v>
          </cell>
          <cell r="AP112">
            <v>472688</v>
          </cell>
          <cell r="AQ112">
            <v>102338</v>
          </cell>
          <cell r="AR112">
            <v>1177230</v>
          </cell>
          <cell r="AS112">
            <v>3346164</v>
          </cell>
          <cell r="AT112">
            <v>729487</v>
          </cell>
          <cell r="AU112">
            <v>1306421</v>
          </cell>
          <cell r="AV112">
            <v>461193</v>
          </cell>
          <cell r="AW112">
            <v>667528</v>
          </cell>
          <cell r="AX112">
            <v>17972</v>
          </cell>
          <cell r="AY112">
            <v>81063</v>
          </cell>
          <cell r="AZ112">
            <v>77580</v>
          </cell>
          <cell r="BA112">
            <v>360921</v>
          </cell>
          <cell r="BB112">
            <v>178840</v>
          </cell>
          <cell r="BC112">
            <v>192864</v>
          </cell>
          <cell r="BD112">
            <v>16904</v>
          </cell>
          <cell r="BE112">
            <v>80660</v>
          </cell>
          <cell r="BF112">
            <v>29957</v>
          </cell>
          <cell r="BG1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d_Branches"/>
      <sheetName val="CI Branche"/>
      <sheetName val="Analyse des Branches"/>
      <sheetName val="Analyse des Produits"/>
      <sheetName val="C27"/>
      <sheetName val="Var_stocks"/>
      <sheetName val="Conso_intermediaire"/>
      <sheetName val="Marges_commerciale"/>
      <sheetName val="J37 supprimé"/>
      <sheetName val="Conso_finale_m_men"/>
      <sheetName val="FBCF"/>
      <sheetName val="Prod_produits"/>
      <sheetName val="B07_C20_C24_C27"/>
      <sheetName val="Analyse Marge"/>
      <sheetName val="Aide Equilibrage"/>
      <sheetName val="C28"/>
      <sheetName val="K38"/>
      <sheetName val="L39"/>
      <sheetName val="E32"/>
      <sheetName val="D31"/>
      <sheetName val="c30"/>
      <sheetName val="F33"/>
      <sheetName val="N41"/>
      <sheetName val="J37"/>
      <sheetName val="I36"/>
      <sheetName val="C18"/>
      <sheetName val="A04"/>
      <sheetName val="C29"/>
      <sheetName val="C20"/>
      <sheetName val="C20_1"/>
      <sheetName val="C08"/>
      <sheetName val="H35"/>
      <sheetName val="Feuil annee"/>
      <sheetName val="A06"/>
      <sheetName val="C10"/>
      <sheetName val="C15 nok"/>
      <sheetName val="U48"/>
      <sheetName val="T47"/>
      <sheetName val="S46"/>
      <sheetName val="R45"/>
      <sheetName val="P43"/>
      <sheetName val="Q44"/>
      <sheetName val="M40"/>
      <sheetName val="G34"/>
      <sheetName val="Importations"/>
      <sheetName val="Taxe_import"/>
      <sheetName val="Marges_transport"/>
      <sheetName val="Taxe_nette_export"/>
      <sheetName val="Taxe_globale_Plus_Subvention"/>
      <sheetName val="TVA_globale"/>
      <sheetName val="TVA_CI"/>
      <sheetName val="TVA_CF"/>
      <sheetName val="TVA_FBCF"/>
      <sheetName val="Taxe_nette_CI"/>
      <sheetName val="Taxe_nette_CF"/>
      <sheetName val="Taxe_nette_FBCF"/>
      <sheetName val="Subventions_produits"/>
      <sheetName val="Conso_finale_totale"/>
      <sheetName val="Conso_finale_nm_men"/>
      <sheetName val="Conso_finale_nm_APU"/>
      <sheetName val="Conso_finale_nm_ISBLSM"/>
      <sheetName val="Exportations"/>
      <sheetName val="numerique"/>
      <sheetName val="ver"/>
      <sheetName val="PIB"/>
      <sheetName val="VA"/>
      <sheetName val="Analyse ERE"/>
      <sheetName val="Rapport Analyse Produit"/>
      <sheetName val="TAXES"/>
      <sheetName val="CFMAJOUT"/>
      <sheetName val="RESSOURCES_EMPLOIS"/>
    </sheetNames>
    <sheetDataSet>
      <sheetData sheetId="0"/>
      <sheetData sheetId="1"/>
      <sheetData sheetId="2"/>
      <sheetData sheetId="3"/>
      <sheetData sheetId="4"/>
      <sheetData sheetId="5"/>
      <sheetData sheetId="6">
        <row r="104">
          <cell r="V104">
            <v>19011491.614130735</v>
          </cell>
        </row>
      </sheetData>
      <sheetData sheetId="7"/>
      <sheetData sheetId="8"/>
      <sheetData sheetId="9"/>
      <sheetData sheetId="10">
        <row r="104">
          <cell r="V104">
            <v>6620456.1009234441</v>
          </cell>
        </row>
      </sheetData>
      <sheetData sheetId="11">
        <row r="104">
          <cell r="V104">
            <v>45506483.727738112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04">
          <cell r="V104">
            <v>7840305.5213878853</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row r="104">
          <cell r="V104">
            <v>19498413.2317302</v>
          </cell>
        </row>
      </sheetData>
      <sheetData sheetId="58"/>
      <sheetData sheetId="59"/>
      <sheetData sheetId="60"/>
      <sheetData sheetId="61">
        <row r="104">
          <cell r="V104">
            <v>6951762.0000000009</v>
          </cell>
        </row>
      </sheetData>
      <sheetData sheetId="62"/>
      <sheetData sheetId="63"/>
      <sheetData sheetId="64">
        <row r="4">
          <cell r="U4">
            <v>28691265.106894564</v>
          </cell>
        </row>
      </sheetData>
      <sheetData sheetId="65"/>
      <sheetData sheetId="66"/>
      <sheetData sheetId="67"/>
      <sheetData sheetId="68"/>
      <sheetData sheetId="69"/>
      <sheetData sheetId="7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78449-5F43-42A8-9BEF-2F9A97463E9C}">
  <sheetPr>
    <tabColor rgb="FFFFC000"/>
  </sheetPr>
  <dimension ref="A2:V26"/>
  <sheetViews>
    <sheetView zoomScale="55" zoomScaleNormal="55" workbookViewId="0">
      <pane xSplit="2" ySplit="7" topLeftCell="M8" activePane="bottomRight" state="frozen"/>
      <selection activeCell="D31" sqref="D31"/>
      <selection pane="topRight" activeCell="D31" sqref="D31"/>
      <selection pane="bottomLeft" activeCell="D31" sqref="D31"/>
      <selection pane="bottomRight" activeCell="M16" sqref="M16"/>
    </sheetView>
  </sheetViews>
  <sheetFormatPr baseColWidth="10" defaultColWidth="11.44140625" defaultRowHeight="13.8" x14ac:dyDescent="0.25"/>
  <cols>
    <col min="1" max="1" width="45.109375" style="1" customWidth="1"/>
    <col min="2" max="2" width="48.44140625" style="1" customWidth="1"/>
    <col min="3" max="3" width="21.88671875" style="1" bestFit="1" customWidth="1"/>
    <col min="4" max="22" width="22.33203125" style="2" bestFit="1" customWidth="1"/>
    <col min="23" max="16384" width="11.44140625" style="1"/>
  </cols>
  <sheetData>
    <row r="2" spans="1:22" ht="15" customHeight="1" x14ac:dyDescent="0.25">
      <c r="C2" s="40" t="s">
        <v>22</v>
      </c>
      <c r="D2" s="40"/>
      <c r="E2" s="40"/>
      <c r="F2" s="40"/>
      <c r="G2" s="40"/>
      <c r="H2" s="40"/>
    </row>
    <row r="3" spans="1:22" ht="15" customHeight="1" x14ac:dyDescent="0.25">
      <c r="C3" s="40"/>
      <c r="D3" s="40"/>
      <c r="E3" s="40"/>
      <c r="F3" s="40"/>
      <c r="G3" s="40"/>
      <c r="H3" s="40"/>
    </row>
    <row r="4" spans="1:22" ht="15" customHeight="1" x14ac:dyDescent="0.25">
      <c r="C4" s="40"/>
      <c r="D4" s="40"/>
      <c r="E4" s="40"/>
      <c r="F4" s="40"/>
      <c r="G4" s="40"/>
      <c r="H4" s="40"/>
    </row>
    <row r="7" spans="1:22" ht="25.5" customHeight="1" x14ac:dyDescent="0.25">
      <c r="C7" s="4">
        <v>1996</v>
      </c>
      <c r="D7" s="4">
        <v>1997</v>
      </c>
      <c r="E7" s="4">
        <v>1998</v>
      </c>
      <c r="F7" s="4">
        <v>1999</v>
      </c>
      <c r="G7" s="4">
        <v>2000</v>
      </c>
      <c r="H7" s="4">
        <v>2001</v>
      </c>
      <c r="I7" s="4">
        <v>2002</v>
      </c>
      <c r="J7" s="4">
        <v>2003</v>
      </c>
      <c r="K7" s="4">
        <v>2004</v>
      </c>
      <c r="L7" s="4">
        <v>2005</v>
      </c>
      <c r="M7" s="4">
        <v>2006</v>
      </c>
      <c r="N7" s="4">
        <v>2007</v>
      </c>
      <c r="O7" s="4">
        <v>2008</v>
      </c>
      <c r="P7" s="4">
        <v>2009</v>
      </c>
      <c r="Q7" s="4">
        <v>2010</v>
      </c>
      <c r="R7" s="4">
        <v>2011</v>
      </c>
      <c r="S7" s="4">
        <v>2012</v>
      </c>
      <c r="T7" s="4">
        <v>2013</v>
      </c>
      <c r="U7" s="4">
        <v>2014</v>
      </c>
      <c r="V7" s="4">
        <v>2015</v>
      </c>
    </row>
    <row r="8" spans="1:22" ht="21" x14ac:dyDescent="0.25">
      <c r="B8" s="5"/>
      <c r="C8" s="6"/>
      <c r="D8" s="6"/>
      <c r="E8" s="6"/>
      <c r="F8" s="6"/>
      <c r="G8" s="6"/>
      <c r="H8" s="6"/>
      <c r="I8" s="6"/>
      <c r="J8" s="6"/>
      <c r="K8" s="6"/>
      <c r="L8" s="6"/>
      <c r="M8" s="6"/>
      <c r="N8" s="6"/>
      <c r="O8" s="6"/>
      <c r="P8" s="6"/>
      <c r="Q8" s="6"/>
      <c r="R8" s="6"/>
      <c r="S8" s="6"/>
      <c r="T8" s="6"/>
      <c r="U8" s="6"/>
      <c r="V8" s="6"/>
    </row>
    <row r="9" spans="1:22" ht="24.6" x14ac:dyDescent="0.25">
      <c r="A9" s="41" t="s">
        <v>23</v>
      </c>
      <c r="B9" s="7" t="s">
        <v>24</v>
      </c>
      <c r="C9" s="8"/>
      <c r="D9" s="19">
        <f>Volume!D9/Courant!C9-1</f>
        <v>6.7453655734421414E-2</v>
      </c>
      <c r="E9" s="19">
        <f>Volume!E9/Courant!D9-1</f>
        <v>3.3633340193895522E-2</v>
      </c>
      <c r="F9" s="19">
        <f>Volume!F9/Courant!E9-1</f>
        <v>1.6846962343393779E-2</v>
      </c>
      <c r="G9" s="19">
        <f>Volume!G9/Courant!F9-1</f>
        <v>-2.9058972863337362E-2</v>
      </c>
      <c r="H9" s="19">
        <f>Volume!H9/Courant!G9-1</f>
        <v>5.3239467004781993E-3</v>
      </c>
      <c r="I9" s="19">
        <f>Volume!I9/Courant!H9-1</f>
        <v>-2.9291364597243463E-2</v>
      </c>
      <c r="J9" s="19">
        <f>Volume!J9/Courant!I9-1</f>
        <v>-2.5050389170499954E-2</v>
      </c>
      <c r="K9" s="19">
        <f>Volume!K9/Courant!J9-1</f>
        <v>6.6622001210556725E-3</v>
      </c>
      <c r="L9" s="19">
        <f>Volume!L9/Courant!K9-1</f>
        <v>1.2055375903279986E-2</v>
      </c>
      <c r="M9" s="19">
        <f>Volume!M9/Courant!L9-1</f>
        <v>4.438687683737319E-2</v>
      </c>
      <c r="N9" s="19">
        <f>Volume!N9/Courant!M9-1</f>
        <v>2.272003374477527E-2</v>
      </c>
      <c r="O9" s="19">
        <f>Volume!O9/Courant!N9-1</f>
        <v>4.240421847280218E-2</v>
      </c>
      <c r="P9" s="19">
        <f>Volume!P9/Courant!O9-1</f>
        <v>4.700738321125475E-2</v>
      </c>
      <c r="Q9" s="19">
        <f>Volume!Q9/Courant!P9-1</f>
        <v>4.6258803396605153E-2</v>
      </c>
      <c r="R9" s="19">
        <f>Volume!R9/Courant!Q9-1</f>
        <v>-6.6351707269523663E-2</v>
      </c>
      <c r="S9" s="19">
        <f>Volume!S9/Courant!R9-1</f>
        <v>0.10456884001978994</v>
      </c>
      <c r="T9" s="19">
        <f>Volume!T9/Courant!S9-1</f>
        <v>0.1020705081362745</v>
      </c>
      <c r="U9" s="19">
        <f>Volume!U9/Courant!T9-1</f>
        <v>9.4258179123637431E-2</v>
      </c>
      <c r="V9" s="19">
        <f>Volume!V9/Courant!U9-1</f>
        <v>8.8000044401434829E-2</v>
      </c>
    </row>
    <row r="10" spans="1:22" ht="20.399999999999999" x14ac:dyDescent="0.25">
      <c r="A10" s="42"/>
      <c r="B10" s="10"/>
      <c r="C10" s="9"/>
      <c r="D10" s="20"/>
      <c r="E10" s="20"/>
      <c r="F10" s="20"/>
      <c r="G10" s="20"/>
      <c r="H10" s="20"/>
      <c r="I10" s="20"/>
      <c r="J10" s="20"/>
      <c r="K10" s="20"/>
      <c r="L10" s="20"/>
      <c r="M10" s="20"/>
      <c r="N10" s="20"/>
      <c r="O10" s="20"/>
      <c r="P10" s="20"/>
      <c r="Q10" s="20"/>
      <c r="R10" s="20"/>
      <c r="S10" s="20"/>
      <c r="T10" s="20"/>
      <c r="U10" s="20"/>
      <c r="V10" s="20"/>
    </row>
    <row r="11" spans="1:22" ht="24.6" x14ac:dyDescent="0.25">
      <c r="A11" s="42"/>
      <c r="B11" s="7" t="s">
        <v>25</v>
      </c>
      <c r="C11" s="8"/>
      <c r="D11" s="32">
        <f>Courant!D9/Volume!D9</f>
        <v>1.0424723589547802</v>
      </c>
      <c r="E11" s="32">
        <f>Courant!E9/Volume!E9</f>
        <v>1.0357969360275678</v>
      </c>
      <c r="F11" s="32">
        <f>Courant!F9/Volume!F9</f>
        <v>1.0120075894365246</v>
      </c>
      <c r="G11" s="32">
        <f>Courant!G9/Volume!G9</f>
        <v>1.0241877279256557</v>
      </c>
      <c r="H11" s="32">
        <f>Courant!H9/Volume!H9</f>
        <v>1.0589558001616841</v>
      </c>
      <c r="I11" s="32">
        <f>Courant!I9/Volume!I9</f>
        <v>1.0577758862082731</v>
      </c>
      <c r="J11" s="32">
        <f>Courant!J9/Volume!J9</f>
        <v>1.0316519907886088</v>
      </c>
      <c r="K11" s="32">
        <f>Courant!K9/Volume!K9</f>
        <v>0.97792077776046338</v>
      </c>
      <c r="L11" s="32">
        <f>Courant!L9/Volume!L9</f>
        <v>0.99266357178052866</v>
      </c>
      <c r="M11" s="32">
        <f>Courant!M9/Volume!M9</f>
        <v>1.0126312270119413</v>
      </c>
      <c r="N11" s="32">
        <f>Courant!N9/Volume!N9</f>
        <v>1.0311841629027383</v>
      </c>
      <c r="O11" s="32">
        <f>Courant!O9/Volume!O9</f>
        <v>1.0740085931177585</v>
      </c>
      <c r="P11" s="32">
        <f>Courant!P9/Volume!P9</f>
        <v>1.0072943151451144</v>
      </c>
      <c r="Q11" s="32">
        <f>Courant!Q9/Volume!Q9</f>
        <v>1.0297565967662365</v>
      </c>
      <c r="R11" s="32">
        <f>Courant!R9/Volume!R9</f>
        <v>1.0401365519344428</v>
      </c>
      <c r="S11" s="32">
        <f>Courant!S9/Volume!S9</f>
        <v>1.0249520944100015</v>
      </c>
      <c r="T11" s="32">
        <f>Courant!T9/Volume!T9</f>
        <v>1.0265598763794526</v>
      </c>
      <c r="U11" s="32">
        <f>Courant!U9/Volume!U9</f>
        <v>1.0388267840397891</v>
      </c>
      <c r="V11" s="32">
        <f>Courant!V9/Volume!V9</f>
        <v>0.94405561759251766</v>
      </c>
    </row>
    <row r="12" spans="1:22" ht="20.399999999999999" x14ac:dyDescent="0.25">
      <c r="A12" s="42"/>
      <c r="B12" s="10"/>
      <c r="C12" s="9"/>
      <c r="D12" s="20"/>
      <c r="E12" s="20"/>
      <c r="F12" s="20"/>
      <c r="G12" s="20"/>
      <c r="H12" s="20"/>
      <c r="I12" s="20"/>
      <c r="J12" s="20"/>
      <c r="K12" s="20"/>
      <c r="L12" s="20"/>
      <c r="M12" s="20"/>
      <c r="N12" s="20"/>
      <c r="O12" s="20"/>
      <c r="P12" s="20"/>
      <c r="Q12" s="20"/>
      <c r="R12" s="20"/>
      <c r="S12" s="20"/>
      <c r="T12" s="20"/>
      <c r="U12" s="20"/>
      <c r="V12" s="20"/>
    </row>
    <row r="13" spans="1:22" ht="24.6" x14ac:dyDescent="0.25">
      <c r="A13" s="43"/>
      <c r="B13" s="7" t="s">
        <v>26</v>
      </c>
      <c r="C13" s="8"/>
      <c r="D13" s="32">
        <f>(Courant!D25/Volume!D25)/(Courant!D15/Volume!D15)</f>
        <v>1.0075447430633009</v>
      </c>
      <c r="E13" s="32">
        <f>(Courant!E25/Volume!E25)/(Courant!E15/Volume!E15)</f>
        <v>1.0254097916658278</v>
      </c>
      <c r="F13" s="32">
        <f>(Courant!F25/Volume!F25)/(Courant!F15/Volume!F15)</f>
        <v>0.91385155611064361</v>
      </c>
      <c r="G13" s="32">
        <f>(Courant!G25/Volume!G25)/(Courant!G15/Volume!G15)</f>
        <v>1.0158979499438485</v>
      </c>
      <c r="H13" s="32">
        <f>(Courant!H25/Volume!H25)/(Courant!H15/Volume!H15)</f>
        <v>1.0422602317775025</v>
      </c>
      <c r="I13" s="32">
        <f>(Courant!I25/Volume!I25)/(Courant!I15/Volume!I15)</f>
        <v>1.0932198876188817</v>
      </c>
      <c r="J13" s="32">
        <f>(Courant!J25/Volume!J25)/(Courant!J15/Volume!J15)</f>
        <v>0.99641445173870813</v>
      </c>
      <c r="K13" s="32">
        <f>(Courant!K25/Volume!K25)/(Courant!K15/Volume!K15)</f>
        <v>0.91582452507701206</v>
      </c>
      <c r="L13" s="32">
        <f>(Courant!L25/Volume!L25)/(Courant!L15/Volume!L15)</f>
        <v>0.99819581838275351</v>
      </c>
      <c r="M13" s="32">
        <f>(Courant!M25/Volume!M25)/(Courant!M15/Volume!M15)</f>
        <v>1.0050837815432958</v>
      </c>
      <c r="N13" s="32">
        <f>(Courant!N25/Volume!N25)/(Courant!N15/Volume!N15)</f>
        <v>1.0202015922940959</v>
      </c>
      <c r="O13" s="32">
        <f>(Courant!O25/Volume!O25)/(Courant!O15/Volume!O15)</f>
        <v>1.1287513925796169</v>
      </c>
      <c r="P13" s="32">
        <f>(Courant!P25/Volume!P25)/(Courant!P15/Volume!P15)</f>
        <v>1.061207786513326</v>
      </c>
      <c r="Q13" s="32">
        <f>(Courant!Q25/Volume!Q25)/(Courant!Q15/Volume!Q15)</f>
        <v>1.1470077188151042</v>
      </c>
      <c r="R13" s="32">
        <f>(Courant!R25/Volume!R25)/(Courant!R15/Volume!R15)</f>
        <v>0.97471231119473245</v>
      </c>
      <c r="S13" s="32">
        <f>(Courant!S25/Volume!S25)/(Courant!S15/Volume!S15)</f>
        <v>0.9283580847347167</v>
      </c>
      <c r="T13" s="32">
        <f>(Courant!T25/Volume!T25)/(Courant!T15/Volume!T15)</f>
        <v>0.99367377242498267</v>
      </c>
      <c r="U13" s="32">
        <f>(Courant!U25/Volume!U25)/(Courant!U15/Volume!U15)</f>
        <v>1.0343080559400313</v>
      </c>
      <c r="V13" s="32">
        <f>(Courant!V25/Volume!V25)/(Courant!V15/Volume!V15)</f>
        <v>1.2165563184582344</v>
      </c>
    </row>
    <row r="14" spans="1:22" ht="18" customHeight="1" x14ac:dyDescent="0.25">
      <c r="C14" s="16"/>
      <c r="D14" s="16"/>
      <c r="E14" s="16"/>
      <c r="F14" s="16"/>
      <c r="G14" s="16"/>
      <c r="H14" s="16"/>
      <c r="I14" s="16"/>
      <c r="J14" s="16"/>
      <c r="K14" s="16"/>
      <c r="L14" s="16"/>
      <c r="M14" s="16"/>
      <c r="N14" s="16"/>
      <c r="O14" s="16"/>
      <c r="P14" s="16"/>
      <c r="Q14" s="16"/>
      <c r="R14" s="16"/>
      <c r="S14" s="16"/>
      <c r="T14" s="16"/>
      <c r="U14" s="16"/>
      <c r="V14" s="16"/>
    </row>
    <row r="16" spans="1:22" ht="25.5" customHeight="1" x14ac:dyDescent="0.25">
      <c r="C16" s="4">
        <v>1996</v>
      </c>
      <c r="D16" s="4">
        <v>1997</v>
      </c>
      <c r="E16" s="4">
        <v>1998</v>
      </c>
      <c r="F16" s="4">
        <v>1999</v>
      </c>
      <c r="G16" s="4">
        <v>2000</v>
      </c>
      <c r="H16" s="4">
        <v>2001</v>
      </c>
      <c r="I16" s="4">
        <v>2002</v>
      </c>
      <c r="J16" s="4">
        <v>2003</v>
      </c>
      <c r="K16" s="4">
        <v>2004</v>
      </c>
      <c r="L16" s="4">
        <v>2005</v>
      </c>
      <c r="M16" s="4">
        <v>2006</v>
      </c>
      <c r="N16" s="4">
        <v>2007</v>
      </c>
      <c r="O16" s="4">
        <v>2008</v>
      </c>
      <c r="P16" s="4">
        <v>2009</v>
      </c>
      <c r="Q16" s="4">
        <v>2010</v>
      </c>
      <c r="R16" s="4">
        <v>2011</v>
      </c>
      <c r="S16" s="4">
        <v>2012</v>
      </c>
      <c r="T16" s="4">
        <v>2013</v>
      </c>
      <c r="U16" s="4">
        <v>2014</v>
      </c>
      <c r="V16" s="4">
        <v>2015</v>
      </c>
    </row>
    <row r="17" spans="1:22" ht="21" x14ac:dyDescent="0.25">
      <c r="B17" s="31"/>
      <c r="C17" s="6"/>
      <c r="D17" s="6"/>
      <c r="E17" s="6"/>
      <c r="F17" s="6"/>
      <c r="G17" s="6"/>
      <c r="H17" s="6"/>
      <c r="I17" s="6"/>
      <c r="J17" s="6"/>
      <c r="K17" s="6"/>
      <c r="L17" s="6"/>
      <c r="M17" s="6"/>
      <c r="N17" s="6"/>
      <c r="O17" s="6"/>
      <c r="P17" s="6"/>
      <c r="Q17" s="6"/>
      <c r="R17" s="6"/>
      <c r="S17" s="6"/>
      <c r="T17" s="6"/>
      <c r="U17" s="6"/>
      <c r="V17" s="6"/>
    </row>
    <row r="18" spans="1:22" ht="25.5" customHeight="1" x14ac:dyDescent="0.25">
      <c r="A18" s="41" t="s">
        <v>16</v>
      </c>
      <c r="B18" s="7" t="s">
        <v>24</v>
      </c>
      <c r="C18" s="8"/>
      <c r="D18" s="19">
        <f>Volume!D31/Courant!C31-1</f>
        <v>5.7226549604577182E-2</v>
      </c>
      <c r="E18" s="19">
        <f>Volume!E31/Courant!D31-1</f>
        <v>4.9306949650350651E-2</v>
      </c>
      <c r="F18" s="19">
        <f>Volume!F31/Courant!E31-1</f>
        <v>1.617527443077682E-2</v>
      </c>
      <c r="G18" s="19">
        <f>Volume!G31/Courant!F31-1</f>
        <v>-2.0684000574256678E-2</v>
      </c>
      <c r="H18" s="19">
        <f>Volume!H31/Courant!G31-1</f>
        <v>1.2137191547452186E-3</v>
      </c>
      <c r="I18" s="19">
        <f>Volume!I31/Courant!H31-1</f>
        <v>-1.6676421383281292E-2</v>
      </c>
      <c r="J18" s="19">
        <f>Volume!J31/Courant!I31-1</f>
        <v>-1.3595359424620423E-2</v>
      </c>
      <c r="K18" s="19">
        <f>Volume!K31/Courant!J31-1</f>
        <v>1.3924287775894495E-2</v>
      </c>
      <c r="L18" s="19">
        <f>Volume!L31/Courant!K31-1</f>
        <v>1.7212473672054029E-2</v>
      </c>
      <c r="M18" s="19">
        <f>Volume!M31/Courant!L31-1</f>
        <v>1.5158423636683294E-2</v>
      </c>
      <c r="N18" s="19">
        <f>Volume!N31/Courant!M31-1</f>
        <v>1.7650367837756642E-2</v>
      </c>
      <c r="O18" s="19">
        <f>Volume!O31/Courant!N31-1</f>
        <v>2.5428437187212216E-2</v>
      </c>
      <c r="P18" s="19">
        <f>Volume!P31/Courant!O31-1</f>
        <v>3.2514537188284676E-2</v>
      </c>
      <c r="Q18" s="19">
        <f>Volume!Q31/Courant!P31-1</f>
        <v>2.0176385920530393E-2</v>
      </c>
      <c r="R18" s="19">
        <f>Volume!R31/Courant!Q31-1</f>
        <v>-4.1986176890141946E-2</v>
      </c>
      <c r="S18" s="19">
        <f>Volume!S31/Courant!R31-1</f>
        <v>0.10069087065487614</v>
      </c>
      <c r="T18" s="19">
        <f>Volume!T31/Courant!S31-1</f>
        <v>9.3058191209163699E-2</v>
      </c>
      <c r="U18" s="19">
        <f>Volume!U31/Courant!T31-1</f>
        <v>8.7693387753157603E-2</v>
      </c>
      <c r="V18" s="19">
        <f>Volume!V31/Courant!U31-1</f>
        <v>8.8428716748328418E-2</v>
      </c>
    </row>
    <row r="19" spans="1:22" ht="20.25" customHeight="1" x14ac:dyDescent="0.25">
      <c r="A19" s="42"/>
      <c r="B19" s="10"/>
      <c r="C19" s="9"/>
      <c r="D19" s="20"/>
      <c r="E19" s="20"/>
      <c r="F19" s="20"/>
      <c r="G19" s="20"/>
      <c r="H19" s="20"/>
      <c r="I19" s="20"/>
      <c r="J19" s="20"/>
      <c r="K19" s="20"/>
      <c r="L19" s="20"/>
      <c r="M19" s="20"/>
      <c r="N19" s="20"/>
      <c r="O19" s="20"/>
      <c r="P19" s="20"/>
      <c r="Q19" s="20"/>
      <c r="R19" s="20"/>
      <c r="S19" s="20"/>
      <c r="T19" s="20"/>
      <c r="U19" s="20"/>
      <c r="V19" s="20"/>
    </row>
    <row r="20" spans="1:22" ht="24.6" x14ac:dyDescent="0.25">
      <c r="A20" s="42"/>
      <c r="B20" s="7" t="s">
        <v>25</v>
      </c>
      <c r="C20" s="8"/>
      <c r="D20" s="32">
        <f>Courant!D31/Volume!D31</f>
        <v>1.0421434246393395</v>
      </c>
      <c r="E20" s="32">
        <f>Courant!E31/Volume!E31</f>
        <v>1.0363948325204766</v>
      </c>
      <c r="F20" s="32">
        <f>Courant!F31/Volume!F31</f>
        <v>1.0078618207173697</v>
      </c>
      <c r="G20" s="32">
        <f>Courant!G31/Volume!G31</f>
        <v>1.0224581878759715</v>
      </c>
      <c r="H20" s="32">
        <f>Courant!H31/Volume!H31</f>
        <v>1.073964134166945</v>
      </c>
      <c r="I20" s="32">
        <f>Courant!I31/Volume!I31</f>
        <v>1.066673070761321</v>
      </c>
      <c r="J20" s="32">
        <f>Courant!J31/Volume!J31</f>
        <v>1.0463496005258781</v>
      </c>
      <c r="K20" s="32">
        <f>Courant!K31/Volume!K31</f>
        <v>0.97109379606415114</v>
      </c>
      <c r="L20" s="32">
        <f>Courant!L31/Volume!L31</f>
        <v>1.0130130527335293</v>
      </c>
      <c r="M20" s="32">
        <f>Courant!M31/Volume!M31</f>
        <v>1.017440176976002</v>
      </c>
      <c r="N20" s="32">
        <f>Courant!N31/Volume!N31</f>
        <v>1.0293314243075207</v>
      </c>
      <c r="O20" s="32">
        <f>Courant!O31/Volume!O31</f>
        <v>1.0850256707445334</v>
      </c>
      <c r="P20" s="32">
        <f>Courant!P31/Volume!P31</f>
        <v>1.0234574281974997</v>
      </c>
      <c r="Q20" s="32">
        <f>Courant!Q31/Volume!Q31</f>
        <v>1.0538642328995675</v>
      </c>
      <c r="R20" s="32">
        <f>Courant!R31/Volume!R31</f>
        <v>1.0258681632606395</v>
      </c>
      <c r="S20" s="32">
        <f>Courant!S31/Volume!S31</f>
        <v>1.0255585597829755</v>
      </c>
      <c r="T20" s="32">
        <f>Courant!T31/Volume!T31</f>
        <v>1.033709275539058</v>
      </c>
      <c r="U20" s="32">
        <f>Courant!U31/Volume!U31</f>
        <v>1.0390935625063713</v>
      </c>
      <c r="V20" s="32">
        <f>Courant!V31/Volume!V31</f>
        <v>1.0310614712211319</v>
      </c>
    </row>
    <row r="21" spans="1:22" ht="20.25" customHeight="1" x14ac:dyDescent="0.25">
      <c r="A21" s="42"/>
      <c r="B21" s="10"/>
      <c r="C21" s="9"/>
      <c r="D21" s="20"/>
      <c r="E21" s="20"/>
      <c r="F21" s="20"/>
      <c r="G21" s="20"/>
      <c r="H21" s="20"/>
      <c r="I21" s="20"/>
      <c r="J21" s="20"/>
      <c r="K21" s="20"/>
      <c r="L21" s="20"/>
      <c r="M21" s="20"/>
      <c r="N21" s="20"/>
      <c r="O21" s="20"/>
      <c r="P21" s="20"/>
      <c r="Q21" s="20"/>
      <c r="R21" s="20"/>
      <c r="S21" s="20"/>
      <c r="T21" s="20"/>
      <c r="U21" s="20"/>
      <c r="V21" s="20"/>
    </row>
    <row r="22" spans="1:22" ht="24.6" x14ac:dyDescent="0.25">
      <c r="A22" s="43"/>
      <c r="B22" s="7" t="s">
        <v>26</v>
      </c>
      <c r="C22" s="8"/>
      <c r="D22" s="32">
        <f>(Courant!D40/Volume!D40)/(Courant!D34/Volume!D34)</f>
        <v>0.98233330097939664</v>
      </c>
      <c r="E22" s="32">
        <f>(Courant!E40/Volume!E40)/(Courant!E34/Volume!E34)</f>
        <v>1.004734114811165</v>
      </c>
      <c r="F22" s="32">
        <f>(Courant!F40/Volume!F40)/(Courant!F34/Volume!F34)</f>
        <v>0.93887892357697522</v>
      </c>
      <c r="G22" s="32">
        <f>(Courant!G40/Volume!G40)/(Courant!G34/Volume!G34)</f>
        <v>1.0115958732259007</v>
      </c>
      <c r="H22" s="32">
        <f>(Courant!H40/Volume!H40)/(Courant!H34/Volume!H34)</f>
        <v>1.0545989807521006</v>
      </c>
      <c r="I22" s="32">
        <f>(Courant!I40/Volume!I40)/(Courant!I34/Volume!I34)</f>
        <v>1.1041044795207318</v>
      </c>
      <c r="J22" s="32">
        <f>(Courant!J40/Volume!J40)/(Courant!J34/Volume!J34)</f>
        <v>0.99854033904933737</v>
      </c>
      <c r="K22" s="32">
        <f>(Courant!K40/Volume!K40)/(Courant!K34/Volume!K34)</f>
        <v>0.93378449927436158</v>
      </c>
      <c r="L22" s="32">
        <f>(Courant!L40/Volume!L40)/(Courant!L34/Volume!L34)</f>
        <v>0.98309981327784013</v>
      </c>
      <c r="M22" s="32">
        <f>(Courant!M40/Volume!M40)/(Courant!M34/Volume!M34)</f>
        <v>0.98327786211809021</v>
      </c>
      <c r="N22" s="32">
        <f>(Courant!N40/Volume!N40)/(Courant!N34/Volume!N34)</f>
        <v>1.0130123950696246</v>
      </c>
      <c r="O22" s="32">
        <f>(Courant!O40/Volume!O40)/(Courant!O34/Volume!O34)</f>
        <v>1.0779889315522815</v>
      </c>
      <c r="P22" s="32">
        <f>(Courant!P40/Volume!P40)/(Courant!P34/Volume!P34)</f>
        <v>1.0542391178207529</v>
      </c>
      <c r="Q22" s="32">
        <f>(Courant!Q40/Volume!Q40)/(Courant!Q34/Volume!Q34)</f>
        <v>1.0780672475944302</v>
      </c>
      <c r="R22" s="32">
        <f>(Courant!R40/Volume!R40)/(Courant!R34/Volume!R34)</f>
        <v>0.9792154768604503</v>
      </c>
      <c r="S22" s="32">
        <f>(Courant!S40/Volume!S40)/(Courant!S34/Volume!S34)</f>
        <v>0.96349974130889204</v>
      </c>
      <c r="T22" s="32">
        <f>(Courant!T40/Volume!T40)/(Courant!T34/Volume!T34)</f>
        <v>1.0097293538453445</v>
      </c>
      <c r="U22" s="32">
        <f>(Courant!U40/Volume!U40)/(Courant!U34/Volume!U34)</f>
        <v>1.01616829605868</v>
      </c>
      <c r="V22" s="32">
        <f>(Courant!V40/Volume!V40)/(Courant!V34/Volume!V34)</f>
        <v>1.0484279484608376</v>
      </c>
    </row>
    <row r="26" spans="1:22" x14ac:dyDescent="0.25">
      <c r="D26" s="27"/>
      <c r="E26" s="27"/>
      <c r="F26" s="27"/>
      <c r="G26" s="27"/>
      <c r="H26" s="27"/>
      <c r="I26" s="27"/>
      <c r="J26" s="27"/>
      <c r="K26" s="27"/>
      <c r="L26" s="27"/>
      <c r="M26" s="27"/>
      <c r="N26" s="27"/>
      <c r="O26" s="27"/>
      <c r="P26" s="27"/>
      <c r="Q26" s="27"/>
      <c r="R26" s="27"/>
      <c r="S26" s="27"/>
      <c r="T26" s="27"/>
      <c r="U26" s="27"/>
      <c r="V26" s="27"/>
    </row>
  </sheetData>
  <mergeCells count="3">
    <mergeCell ref="C2:H4"/>
    <mergeCell ref="A9:A13"/>
    <mergeCell ref="A18:A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C9B4C-50CF-4E35-94E3-FDB59C452E9A}">
  <sheetPr>
    <tabColor rgb="FFFFC000"/>
  </sheetPr>
  <dimension ref="A2:W59"/>
  <sheetViews>
    <sheetView zoomScale="70" zoomScaleNormal="70" workbookViewId="0">
      <pane xSplit="2" ySplit="7" topLeftCell="C8" activePane="bottomRight" state="frozen"/>
      <selection activeCell="D31" sqref="D31"/>
      <selection pane="topRight" activeCell="D31" sqref="D31"/>
      <selection pane="bottomLeft" activeCell="D31" sqref="D31"/>
      <selection pane="bottomRight" activeCell="A31" sqref="A31:A41"/>
    </sheetView>
  </sheetViews>
  <sheetFormatPr baseColWidth="10" defaultColWidth="11.44140625" defaultRowHeight="13.8" x14ac:dyDescent="0.25"/>
  <cols>
    <col min="1" max="1" width="45.88671875" style="1" customWidth="1"/>
    <col min="2" max="2" width="49.109375" style="1" customWidth="1"/>
    <col min="3" max="3" width="26" style="1" customWidth="1"/>
    <col min="4" max="22" width="22.33203125" style="2" bestFit="1" customWidth="1"/>
    <col min="23" max="23" width="16.33203125" style="1" bestFit="1" customWidth="1"/>
    <col min="24" max="16384" width="11.44140625" style="1"/>
  </cols>
  <sheetData>
    <row r="2" spans="1:23" ht="15" customHeight="1" x14ac:dyDescent="0.25">
      <c r="C2" s="44" t="s">
        <v>0</v>
      </c>
      <c r="D2" s="45"/>
      <c r="E2" s="45"/>
      <c r="F2" s="45"/>
      <c r="G2" s="45"/>
      <c r="H2" s="45"/>
      <c r="I2" s="45"/>
      <c r="J2" s="45"/>
    </row>
    <row r="3" spans="1:23" ht="15" customHeight="1" x14ac:dyDescent="0.25">
      <c r="C3" s="44"/>
      <c r="D3" s="45"/>
      <c r="E3" s="45"/>
      <c r="F3" s="45"/>
      <c r="G3" s="45"/>
      <c r="H3" s="45"/>
      <c r="I3" s="45"/>
      <c r="J3" s="45"/>
    </row>
    <row r="4" spans="1:23" ht="15" customHeight="1" x14ac:dyDescent="0.25">
      <c r="C4" s="44"/>
      <c r="D4" s="45"/>
      <c r="E4" s="45"/>
      <c r="F4" s="45"/>
      <c r="G4" s="45"/>
      <c r="H4" s="45"/>
      <c r="I4" s="45"/>
      <c r="J4" s="45"/>
    </row>
    <row r="6" spans="1:23" x14ac:dyDescent="0.25">
      <c r="C6" s="38"/>
    </row>
    <row r="7" spans="1:23" ht="25.5" customHeight="1" x14ac:dyDescent="0.25">
      <c r="B7" s="3" t="s">
        <v>1</v>
      </c>
      <c r="C7" s="4">
        <v>1996</v>
      </c>
      <c r="D7" s="4">
        <v>1997</v>
      </c>
      <c r="E7" s="4">
        <v>1998</v>
      </c>
      <c r="F7" s="4">
        <v>1999</v>
      </c>
      <c r="G7" s="4">
        <v>2000</v>
      </c>
      <c r="H7" s="4">
        <v>2001</v>
      </c>
      <c r="I7" s="4">
        <v>2002</v>
      </c>
      <c r="J7" s="4">
        <v>2003</v>
      </c>
      <c r="K7" s="4">
        <v>2004</v>
      </c>
      <c r="L7" s="4">
        <v>2005</v>
      </c>
      <c r="M7" s="4">
        <v>2006</v>
      </c>
      <c r="N7" s="4">
        <v>2007</v>
      </c>
      <c r="O7" s="4">
        <v>2008</v>
      </c>
      <c r="P7" s="4">
        <v>2009</v>
      </c>
      <c r="Q7" s="4">
        <v>2010</v>
      </c>
      <c r="R7" s="4">
        <v>2011</v>
      </c>
      <c r="S7" s="4">
        <v>2012</v>
      </c>
      <c r="T7" s="4">
        <v>2013</v>
      </c>
      <c r="U7" s="4">
        <v>2014</v>
      </c>
      <c r="V7" s="4">
        <v>2015</v>
      </c>
    </row>
    <row r="8" spans="1:23" ht="20.25" customHeight="1" x14ac:dyDescent="0.25">
      <c r="B8" s="5"/>
      <c r="C8" s="22"/>
      <c r="D8" s="22"/>
      <c r="E8" s="22"/>
      <c r="F8" s="22"/>
      <c r="G8" s="22"/>
      <c r="H8" s="22"/>
      <c r="I8" s="22"/>
      <c r="J8" s="22"/>
      <c r="K8" s="22"/>
      <c r="L8" s="22"/>
      <c r="M8" s="22"/>
      <c r="N8" s="22"/>
      <c r="O8" s="22"/>
      <c r="P8" s="22"/>
      <c r="Q8" s="22"/>
      <c r="R8" s="22"/>
      <c r="S8" s="22"/>
      <c r="T8" s="22"/>
      <c r="U8" s="22"/>
      <c r="V8" s="22"/>
    </row>
    <row r="9" spans="1:23" ht="25.5" customHeight="1" x14ac:dyDescent="0.25">
      <c r="A9" s="46" t="s">
        <v>23</v>
      </c>
      <c r="B9" s="7" t="s">
        <v>2</v>
      </c>
      <c r="C9" s="8">
        <f>[1]indicateurs!C$9/1000</f>
        <v>9915.6820000000007</v>
      </c>
      <c r="D9" s="8">
        <f>[1]indicateurs!D$9/1000</f>
        <v>11034.081</v>
      </c>
      <c r="E9" s="8">
        <f>[1]indicateurs!E$9/1000</f>
        <v>11813.465</v>
      </c>
      <c r="F9" s="8">
        <f>[1]indicateurs!F$9/1000</f>
        <v>12156.727000000001</v>
      </c>
      <c r="G9" s="8">
        <f>[1]indicateurs!G$9/1000</f>
        <v>12088.964</v>
      </c>
      <c r="H9" s="8">
        <f>[1]indicateurs!H$9/1000</f>
        <v>12869.834000000001</v>
      </c>
      <c r="I9" s="8">
        <f>[1]indicateurs!I$9/1000</f>
        <v>13214.645</v>
      </c>
      <c r="J9" s="8">
        <f>[1]indicateurs!J$9/1000</f>
        <v>13291.405000000001</v>
      </c>
      <c r="K9" s="8">
        <f>[1]indicateurs!K$9/1000</f>
        <v>13084.536</v>
      </c>
      <c r="L9" s="8">
        <f>[1]indicateurs!L$9/1000</f>
        <v>13145.124</v>
      </c>
      <c r="M9" s="8">
        <f>[1]indicateurs!M$9/1000</f>
        <v>13902.004000000001</v>
      </c>
      <c r="N9" s="8">
        <f>[1]indicateurs!N$9/1000</f>
        <v>14661.23</v>
      </c>
      <c r="O9" s="8">
        <f>[1]indicateurs!O$9/1000</f>
        <v>16413.995999999999</v>
      </c>
      <c r="P9" s="8">
        <f>[1]indicateurs!P$9/1000</f>
        <v>17310.932000000001</v>
      </c>
      <c r="Q9" s="8">
        <f>[1]indicateurs!Q$9/1000</f>
        <v>18650.657999999999</v>
      </c>
      <c r="R9" s="8">
        <f>[1]indicateurs!R$9/1000</f>
        <v>18112.059000000001</v>
      </c>
      <c r="S9" s="8">
        <f>[1]indicateurs!S$9/1000</f>
        <v>20505.207999999999</v>
      </c>
      <c r="T9" s="8">
        <f>[1]indicateurs!T$9/1000</f>
        <v>23198.39</v>
      </c>
      <c r="U9" s="8">
        <f>[1]indicateurs!U$9/1000</f>
        <v>26370.647000000001</v>
      </c>
      <c r="V9" s="8">
        <f>SUM($V$13:$V$14)</f>
        <v>27086.149999999998</v>
      </c>
      <c r="W9" s="16"/>
    </row>
    <row r="10" spans="1:23" ht="21" x14ac:dyDescent="0.25">
      <c r="A10" s="47"/>
      <c r="B10" s="13" t="s">
        <v>27</v>
      </c>
      <c r="C10" s="14">
        <f>C13-SUM(C$11:C$12)</f>
        <v>1700.5509999999995</v>
      </c>
      <c r="D10" s="14">
        <f>D13-SUM(D$11:D$12)</f>
        <v>1851.018</v>
      </c>
      <c r="E10" s="14">
        <f>E13-SUM(E$11:E$12)</f>
        <v>2058.6809999999987</v>
      </c>
      <c r="F10" s="14">
        <f t="shared" ref="F10:U10" si="0">F13-SUM(F$11:F$12)</f>
        <v>2066.1000000000004</v>
      </c>
      <c r="G10" s="14">
        <f t="shared" si="0"/>
        <v>2139.0240000000013</v>
      </c>
      <c r="H10" s="14">
        <f t="shared" si="0"/>
        <v>2340.6919999999991</v>
      </c>
      <c r="I10" s="14">
        <f t="shared" si="0"/>
        <v>2662.8310000000001</v>
      </c>
      <c r="J10" s="14">
        <f t="shared" si="0"/>
        <v>2788.4799999999996</v>
      </c>
      <c r="K10" s="14">
        <f t="shared" si="0"/>
        <v>2226.4920000000002</v>
      </c>
      <c r="L10" s="14">
        <f t="shared" si="0"/>
        <v>2166.2690000000002</v>
      </c>
      <c r="M10" s="14">
        <f t="shared" si="0"/>
        <v>2316.1499999999996</v>
      </c>
      <c r="N10" s="14">
        <f t="shared" si="0"/>
        <v>2377.3079999999991</v>
      </c>
      <c r="O10" s="14">
        <f t="shared" si="0"/>
        <v>2735.6180000000004</v>
      </c>
      <c r="P10" s="14">
        <f t="shared" si="0"/>
        <v>2736.2950000000001</v>
      </c>
      <c r="Q10" s="14">
        <f t="shared" si="0"/>
        <v>3381.6750000000011</v>
      </c>
      <c r="R10" s="14">
        <f t="shared" si="0"/>
        <v>3662.6549999999988</v>
      </c>
      <c r="S10" s="14">
        <f t="shared" si="0"/>
        <v>3593.4320000000007</v>
      </c>
      <c r="T10" s="14">
        <f t="shared" si="0"/>
        <v>3723.1290000000008</v>
      </c>
      <c r="U10" s="14">
        <f t="shared" si="0"/>
        <v>4282.0190000000002</v>
      </c>
      <c r="V10" s="14">
        <f>V13-SUM(V$11:V$12)</f>
        <v>4973.6099999999969</v>
      </c>
    </row>
    <row r="11" spans="1:23" ht="21" x14ac:dyDescent="0.25">
      <c r="A11" s="47"/>
      <c r="B11" s="13" t="s">
        <v>28</v>
      </c>
      <c r="C11" s="14">
        <f>(SUM('[1]1996'!$R$57:$AR$57)-SUM('[1]1996'!$R$112:$AR$112))/1000</f>
        <v>1929.67</v>
      </c>
      <c r="D11" s="14">
        <f>(SUM('[1]1997'!$R$57:$AR$57)-SUM('[1]1997'!$R$112:$AR$112))/1000</f>
        <v>2275.6759999999999</v>
      </c>
      <c r="E11" s="14">
        <f>(SUM('[1]1998'!$R$57:$AR$57)-SUM('[1]1998'!$R$112:$AR$112))/1000</f>
        <v>2459.8310000000001</v>
      </c>
      <c r="F11" s="14">
        <f>(SUM('[1]1999'!$R$57:$AR$57)-SUM('[1]1999'!$R$112:$AR$112))/1000</f>
        <v>2590.6759999999999</v>
      </c>
      <c r="G11" s="14">
        <f>(SUM('[1]2000'!$R$57:$AR$57)-SUM('[1]2000'!$R$112:$AR$112))/1000</f>
        <v>2436.6170000000002</v>
      </c>
      <c r="H11" s="14">
        <f>(SUM('[1]2001'!$R$57:$AR$57)-SUM('[1]2001'!$R$112:$AR$112))/1000</f>
        <v>2498.4760000000001</v>
      </c>
      <c r="I11" s="14">
        <f>(SUM('[1]2002'!$R$57:$AR$57)-SUM('[1]2002'!$R$112:$AR$112))/1000</f>
        <v>2547.5479999999998</v>
      </c>
      <c r="J11" s="14">
        <f>(SUM('[1]2003'!$R$57:$AR$57)-SUM('[1]2003'!$R$112:$AR$112))/1000</f>
        <v>2524.65</v>
      </c>
      <c r="K11" s="14">
        <f>(SUM('[1]2004'!$R$57:$AR$57)-SUM('[1]2004'!$R$112:$AR$112))/1000</f>
        <v>2575.2979999999998</v>
      </c>
      <c r="L11" s="14">
        <f>(SUM('[1]2005'!$R$57:$AR$57)-SUM('[1]2005'!$R$112:$AR$112))/1000</f>
        <v>2266.0300000000002</v>
      </c>
      <c r="M11" s="14">
        <f>(SUM('[1]2006'!$R$57:$AR$57)-SUM('[1]2006'!$R$112:$AR$112))/1000</f>
        <v>2893.027</v>
      </c>
      <c r="N11" s="14">
        <f>(SUM('[1]2007'!$R$57:$AR$57)-SUM('[1]2007'!$R$112:$AR$112))/1000</f>
        <v>3022.3130000000001</v>
      </c>
      <c r="O11" s="14">
        <f>(SUM('[1]2008'!$R$57:$AR$57)-SUM('[1]2008'!$R$112:$AR$112))/1000</f>
        <v>3407.636</v>
      </c>
      <c r="P11" s="14">
        <f>(SUM('[1]2009'!$R$57:$AR$57)-SUM('[1]2009'!$R$112:$AR$112))/1000</f>
        <v>3606.4229999999998</v>
      </c>
      <c r="Q11" s="14">
        <f>(SUM('[1]2010'!$R$57:$AR$57)-SUM('[1]2010'!$R$112:$AR$112))/1000</f>
        <v>3576.223</v>
      </c>
      <c r="R11" s="14">
        <f>(SUM('[1]2011'!$R$57:$AR$57)-SUM('[1]2011'!$R$112:$AR$112))/1000</f>
        <v>3504.0590000000002</v>
      </c>
      <c r="S11" s="14">
        <f>(SUM('[1]2012'!$R$57:$AR$57)-SUM('[1]2012'!$R$112:$AR$112))/1000</f>
        <v>4121.7330000000002</v>
      </c>
      <c r="T11" s="14">
        <f>(SUM('[1]2013'!$R$57:$AR$57)-SUM('[1]2013'!$R$112:$AR$112))/1000</f>
        <v>5157.0559999999996</v>
      </c>
      <c r="U11" s="14">
        <f>(SUM('[1]2014'!$R$57:$AR$57)-SUM('[1]2014'!$R$112:$AR$112))/1000</f>
        <v>6305.6459999999997</v>
      </c>
      <c r="V11" s="14">
        <f>SUM([2]Synthèse!$D$16:$D$42)/1000</f>
        <v>5450.1989999999996</v>
      </c>
    </row>
    <row r="12" spans="1:23" ht="21" x14ac:dyDescent="0.25">
      <c r="A12" s="47"/>
      <c r="B12" s="13" t="s">
        <v>29</v>
      </c>
      <c r="C12" s="14">
        <f>(SUM('[1]1996'!$AS$57:$BG$57)-SUM('[1]1996'!$AS$112:$BG$112))/1000</f>
        <v>5595.8919999999998</v>
      </c>
      <c r="D12" s="14">
        <f>(SUM('[1]1997'!$AS$57:$BG$57)-SUM('[1]1997'!$AS$112:$BG$112))/1000</f>
        <v>6220.8909999999996</v>
      </c>
      <c r="E12" s="14">
        <f>(SUM('[1]1998'!$AS$57:$BG$57)-SUM('[1]1998'!$AS$112:$BG$112))/1000</f>
        <v>6568.2640000000001</v>
      </c>
      <c r="F12" s="14">
        <f>(SUM('[1]1999'!$AS$57:$BG$57)-SUM('[1]1999'!$AS$112:$BG$112))/1000</f>
        <v>6902.4309999999996</v>
      </c>
      <c r="G12" s="14">
        <f>(SUM('[1]2000'!$AS$57:$BG$57)-SUM('[1]2000'!$AS$112:$BG$112))/1000</f>
        <v>6890.9340000000002</v>
      </c>
      <c r="H12" s="14">
        <f>(SUM('[1]2001'!$AS$57:$BG$57)-SUM('[1]2001'!$AS$112:$BG$112))/1000</f>
        <v>7344.42</v>
      </c>
      <c r="I12" s="14">
        <f>(SUM('[1]2002'!$AS$57:$BG$57)-SUM('[1]2002'!$AS$112:$BG$112))/1000</f>
        <v>7184.6670000000004</v>
      </c>
      <c r="J12" s="14">
        <f>(SUM('[1]2003'!$AS$57:$BG$57)-SUM('[1]2003'!$AS$112:$BG$112))/1000</f>
        <v>7107.6279999999997</v>
      </c>
      <c r="K12" s="14">
        <f>(SUM('[1]2004'!$AS$57:$BG$57)-SUM('[1]2004'!$AS$112:$BG$112))/1000</f>
        <v>7292.415</v>
      </c>
      <c r="L12" s="14">
        <f>(SUM('[1]2005'!$AS$57:$BG$57)-SUM('[1]2005'!$AS$112:$BG$112))/1000</f>
        <v>7759.4070000000002</v>
      </c>
      <c r="M12" s="14">
        <f>(SUM('[1]2006'!$AS$57:$BG$57)-SUM('[1]2006'!$AS$112:$BG$112))/1000</f>
        <v>7707.7449999999999</v>
      </c>
      <c r="N12" s="14">
        <f>(SUM('[1]2007'!$AS$57:$BG$57)-SUM('[1]2007'!$AS$112:$BG$112))/1000</f>
        <v>8177.7439999999997</v>
      </c>
      <c r="O12" s="14">
        <f>(SUM('[1]2008'!$AS$57:$BG$57)-SUM('[1]2008'!$AS$112:$BG$112))/1000</f>
        <v>9152.6229999999996</v>
      </c>
      <c r="P12" s="14">
        <f>(SUM('[1]2009'!$AS$57:$BG$57)-SUM('[1]2009'!$AS$112:$BG$112))/1000</f>
        <v>9780.8130000000001</v>
      </c>
      <c r="Q12" s="14">
        <f>(SUM('[1]2010'!$AS$57:$BG$57)-SUM('[1]2010'!$AS$112:$BG$112))/1000</f>
        <v>10537.128000000001</v>
      </c>
      <c r="R12" s="14">
        <f>(SUM('[1]2011'!$AS$57:$BG$57)-SUM('[1]2011'!$AS$112:$BG$112))/1000</f>
        <v>10015.512000000001</v>
      </c>
      <c r="S12" s="14">
        <f>(SUM('[1]2012'!$AS$57:$BG$57)-SUM('[1]2012'!$AS$112:$BG$112))/1000</f>
        <v>11386.767</v>
      </c>
      <c r="T12" s="14">
        <f>(SUM('[1]2013'!$AS$57:$BG$57)-SUM('[1]2013'!$AS$112:$BG$112))/1000</f>
        <v>12727.773999999999</v>
      </c>
      <c r="U12" s="14">
        <f>(SUM('[1]2014'!$AS$57:$BG$57)-SUM('[1]2014'!$AS$112:$BG$112))/1000</f>
        <v>13948.17</v>
      </c>
      <c r="V12" s="14">
        <f>SUM([2]Synthèse!$D$43:$D$57)/1000</f>
        <v>14662.558000000001</v>
      </c>
    </row>
    <row r="13" spans="1:23" ht="20.25" customHeight="1" x14ac:dyDescent="0.25">
      <c r="A13" s="47"/>
      <c r="B13" s="34" t="s">
        <v>3</v>
      </c>
      <c r="C13" s="35">
        <f>[1]indicateurs!C$3/1000</f>
        <v>9226.1129999999994</v>
      </c>
      <c r="D13" s="35">
        <f>[1]indicateurs!D$3/1000</f>
        <v>10347.584999999999</v>
      </c>
      <c r="E13" s="35">
        <f>[1]indicateurs!E$3/1000</f>
        <v>11086.776</v>
      </c>
      <c r="F13" s="35">
        <f>[1]indicateurs!F$3/1000</f>
        <v>11559.207</v>
      </c>
      <c r="G13" s="35">
        <f>[1]indicateurs!G$3/1000</f>
        <v>11466.575000000001</v>
      </c>
      <c r="H13" s="35">
        <f>[1]indicateurs!H$3/1000</f>
        <v>12183.588</v>
      </c>
      <c r="I13" s="35">
        <f>[1]indicateurs!I$3/1000</f>
        <v>12395.046</v>
      </c>
      <c r="J13" s="35">
        <f>[1]indicateurs!J$3/1000</f>
        <v>12420.758</v>
      </c>
      <c r="K13" s="35">
        <f>[1]indicateurs!K$3/1000</f>
        <v>12094.205</v>
      </c>
      <c r="L13" s="35">
        <f>[1]indicateurs!L$3/1000</f>
        <v>12191.706</v>
      </c>
      <c r="M13" s="35">
        <f>[1]indicateurs!M$3/1000</f>
        <v>12916.922</v>
      </c>
      <c r="N13" s="35">
        <f>[1]indicateurs!N$3/1000</f>
        <v>13577.365</v>
      </c>
      <c r="O13" s="35">
        <f>[1]indicateurs!O$3/1000</f>
        <v>15295.877</v>
      </c>
      <c r="P13" s="35">
        <f>[1]indicateurs!P$3/1000</f>
        <v>16123.531000000001</v>
      </c>
      <c r="Q13" s="35">
        <f>[1]indicateurs!Q$3/1000</f>
        <v>17495.026000000002</v>
      </c>
      <c r="R13" s="35">
        <f>[1]indicateurs!R$3/1000</f>
        <v>17182.225999999999</v>
      </c>
      <c r="S13" s="35">
        <f>[1]indicateurs!S$3/1000</f>
        <v>19101.932000000001</v>
      </c>
      <c r="T13" s="35">
        <f>[1]indicateurs!T$3/1000</f>
        <v>21607.958999999999</v>
      </c>
      <c r="U13" s="35">
        <f>[1]indicateurs!U$3/1000</f>
        <v>24535.834999999999</v>
      </c>
      <c r="V13" s="35">
        <f>[3]Synthèse!$E$8/1000</f>
        <v>25086.366999999998</v>
      </c>
    </row>
    <row r="14" spans="1:23" ht="20.25" customHeight="1" x14ac:dyDescent="0.25">
      <c r="A14" s="47"/>
      <c r="B14" s="5" t="s">
        <v>4</v>
      </c>
      <c r="C14" s="9">
        <f>SUM([1]indicateurs!C$4:C$6)/1000</f>
        <v>689.56899999999996</v>
      </c>
      <c r="D14" s="9">
        <f>SUM([1]indicateurs!D$4:D$6)/1000</f>
        <v>686.49599999999998</v>
      </c>
      <c r="E14" s="9">
        <f>SUM([1]indicateurs!E$4:E$6)/1000</f>
        <v>726.68899999999996</v>
      </c>
      <c r="F14" s="9">
        <f>SUM([1]indicateurs!F$4:F$6)/1000</f>
        <v>597.52</v>
      </c>
      <c r="G14" s="9">
        <f>SUM([1]indicateurs!G$4:G$6)/1000</f>
        <v>622.38900000000001</v>
      </c>
      <c r="H14" s="9">
        <f>SUM([1]indicateurs!H$4:H$6)/1000</f>
        <v>686.24599999999998</v>
      </c>
      <c r="I14" s="9">
        <f>SUM([1]indicateurs!I$4:I$6)/1000</f>
        <v>819.59900000000005</v>
      </c>
      <c r="J14" s="9">
        <f>SUM([1]indicateurs!J$4:J$6)/1000</f>
        <v>870.64700000000005</v>
      </c>
      <c r="K14" s="9">
        <f>SUM([1]indicateurs!K$4:K$6)/1000</f>
        <v>990.33100000000002</v>
      </c>
      <c r="L14" s="9">
        <f>SUM([1]indicateurs!L$4:L$6)/1000</f>
        <v>953.41800000000001</v>
      </c>
      <c r="M14" s="9">
        <f>SUM([1]indicateurs!M$4:M$6)/1000</f>
        <v>985.08199999999999</v>
      </c>
      <c r="N14" s="9">
        <f>SUM([1]indicateurs!N$4:N$6)/1000</f>
        <v>1083.865</v>
      </c>
      <c r="O14" s="9">
        <f>SUM([1]indicateurs!O$4:O$6)/1000</f>
        <v>1118.1189999999999</v>
      </c>
      <c r="P14" s="9">
        <f>SUM([1]indicateurs!P$4:P$6)/1000</f>
        <v>1187.4010000000001</v>
      </c>
      <c r="Q14" s="9">
        <f>SUM([1]indicateurs!Q$4:Q$6)/1000</f>
        <v>1155.6320000000001</v>
      </c>
      <c r="R14" s="9">
        <f>SUM([1]indicateurs!R$4:R$6)/1000</f>
        <v>929.83299999999997</v>
      </c>
      <c r="S14" s="9">
        <f>SUM([1]indicateurs!S$4:S$6)/1000</f>
        <v>1403.2760000000001</v>
      </c>
      <c r="T14" s="9">
        <f>SUM([1]indicateurs!T$4:T$6)/1000</f>
        <v>1590.431</v>
      </c>
      <c r="U14" s="9">
        <f>SUM([1]indicateurs!U$4:U$6)/1000</f>
        <v>1834.8119999999999</v>
      </c>
      <c r="V14" s="9">
        <f>SUM([3]Synthèse!$E$9:$E$13)/1000</f>
        <v>1999.7829999999999</v>
      </c>
    </row>
    <row r="15" spans="1:23" ht="20.25" customHeight="1" x14ac:dyDescent="0.25">
      <c r="A15" s="47"/>
      <c r="B15" s="10" t="s">
        <v>5</v>
      </c>
      <c r="C15" s="9">
        <f>[1]indicateurs!C$17/1000</f>
        <v>2203.8760000000002</v>
      </c>
      <c r="D15" s="9">
        <f>[1]indicateurs!D$17/1000</f>
        <v>2540.9050000000002</v>
      </c>
      <c r="E15" s="9">
        <f>[1]indicateurs!E$17/1000</f>
        <v>2725.145</v>
      </c>
      <c r="F15" s="9">
        <f>[1]indicateurs!F$17/1000</f>
        <v>2891.81</v>
      </c>
      <c r="G15" s="9">
        <f>[1]indicateurs!G$17/1000</f>
        <v>2805.33</v>
      </c>
      <c r="H15" s="9">
        <f>[1]indicateurs!H$17/1000</f>
        <v>2923.4250000000002</v>
      </c>
      <c r="I15" s="9">
        <f>[1]indicateurs!I$17/1000</f>
        <v>3051.3879999999999</v>
      </c>
      <c r="J15" s="9">
        <f>[1]indicateurs!J$17/1000</f>
        <v>3219.7080000000001</v>
      </c>
      <c r="K15" s="9">
        <f>[1]indicateurs!K$17/1000</f>
        <v>3730.62</v>
      </c>
      <c r="L15" s="9">
        <f>[1]indicateurs!L$17/1000</f>
        <v>4307.799</v>
      </c>
      <c r="M15" s="9">
        <f>[1]indicateurs!M$17/1000</f>
        <v>4336.8389999999999</v>
      </c>
      <c r="N15" s="9">
        <f>[1]indicateurs!N$17/1000</f>
        <v>4490.2979999999998</v>
      </c>
      <c r="O15" s="9">
        <f>[1]indicateurs!O$17/1000</f>
        <v>4714.7790000000005</v>
      </c>
      <c r="P15" s="9">
        <f>[1]indicateurs!P$17/1000</f>
        <v>4807.0649999999996</v>
      </c>
      <c r="Q15" s="9">
        <f>[1]indicateurs!Q$17/1000</f>
        <v>5524.1080000000002</v>
      </c>
      <c r="R15" s="9">
        <f>[1]indicateurs!R$17/1000</f>
        <v>4781.8090000000002</v>
      </c>
      <c r="S15" s="9">
        <f>[1]indicateurs!S$17/1000</f>
        <v>6529.8059999999996</v>
      </c>
      <c r="T15" s="9">
        <f>[1]indicateurs!T$17/1000</f>
        <v>6673.6570000000002</v>
      </c>
      <c r="U15" s="9">
        <f>[1]indicateurs!U$17/1000</f>
        <v>6699.4070000000002</v>
      </c>
      <c r="V15" s="9">
        <f>[3]Synthèse!$J$13/1000</f>
        <v>6869.0950000000003</v>
      </c>
    </row>
    <row r="16" spans="1:23" ht="20.25" customHeight="1" x14ac:dyDescent="0.25">
      <c r="A16" s="47"/>
      <c r="B16" s="11" t="s">
        <v>6</v>
      </c>
      <c r="C16" s="12">
        <f>SUM(C$13:C$15)</f>
        <v>12119.557999999999</v>
      </c>
      <c r="D16" s="12">
        <f>SUM(D$13:D$15)</f>
        <v>13574.985999999999</v>
      </c>
      <c r="E16" s="12">
        <f>SUM(E$13:E$15)</f>
        <v>14538.61</v>
      </c>
      <c r="F16" s="12">
        <f>SUM(F$13:F$15)</f>
        <v>15048.537</v>
      </c>
      <c r="G16" s="12">
        <f t="shared" ref="G16:T16" si="1">SUM(G$13:G$15)</f>
        <v>14894.294</v>
      </c>
      <c r="H16" s="12">
        <f t="shared" si="1"/>
        <v>15793.258999999998</v>
      </c>
      <c r="I16" s="12">
        <f t="shared" si="1"/>
        <v>16266.032999999999</v>
      </c>
      <c r="J16" s="12">
        <f t="shared" si="1"/>
        <v>16511.113000000001</v>
      </c>
      <c r="K16" s="12">
        <f t="shared" si="1"/>
        <v>16815.155999999999</v>
      </c>
      <c r="L16" s="12">
        <f t="shared" si="1"/>
        <v>17452.922999999999</v>
      </c>
      <c r="M16" s="12">
        <f t="shared" si="1"/>
        <v>18238.843000000001</v>
      </c>
      <c r="N16" s="12">
        <f t="shared" si="1"/>
        <v>19151.527999999998</v>
      </c>
      <c r="O16" s="12">
        <f t="shared" si="1"/>
        <v>21128.775000000001</v>
      </c>
      <c r="P16" s="12">
        <f t="shared" si="1"/>
        <v>22117.996999999999</v>
      </c>
      <c r="Q16" s="12">
        <f t="shared" si="1"/>
        <v>24174.766000000003</v>
      </c>
      <c r="R16" s="12">
        <f t="shared" si="1"/>
        <v>22893.867999999999</v>
      </c>
      <c r="S16" s="12">
        <f t="shared" si="1"/>
        <v>27035.014000000003</v>
      </c>
      <c r="T16" s="12">
        <f t="shared" si="1"/>
        <v>29872.046999999999</v>
      </c>
      <c r="U16" s="12">
        <f>SUM(U$13:U$15)</f>
        <v>33070.053999999996</v>
      </c>
      <c r="V16" s="12">
        <f>SUM(V$13:V$15)</f>
        <v>33955.244999999995</v>
      </c>
    </row>
    <row r="17" spans="1:23" ht="20.25" customHeight="1" x14ac:dyDescent="0.25">
      <c r="A17" s="47"/>
      <c r="B17" s="10"/>
      <c r="C17" s="33"/>
      <c r="D17" s="33"/>
      <c r="E17" s="33"/>
      <c r="F17" s="33"/>
      <c r="G17" s="33"/>
      <c r="H17" s="33"/>
      <c r="I17" s="33"/>
      <c r="J17" s="33"/>
      <c r="K17" s="33"/>
      <c r="L17" s="33"/>
      <c r="M17" s="33"/>
      <c r="N17" s="33"/>
      <c r="O17" s="33"/>
      <c r="P17" s="33"/>
      <c r="Q17" s="33"/>
      <c r="R17" s="33"/>
      <c r="S17" s="33"/>
      <c r="T17" s="33"/>
      <c r="U17" s="33"/>
      <c r="V17" s="33"/>
    </row>
    <row r="18" spans="1:23" ht="20.25" customHeight="1" x14ac:dyDescent="0.25">
      <c r="A18" s="47"/>
      <c r="B18" s="10" t="s">
        <v>7</v>
      </c>
      <c r="C18" s="9">
        <f>[1]indicateurs!C$12/1000</f>
        <v>7533.7290000000003</v>
      </c>
      <c r="D18" s="9">
        <f>[1]indicateurs!D$12/1000</f>
        <v>8474.8670000000002</v>
      </c>
      <c r="E18" s="9">
        <f>[1]indicateurs!E$12/1000</f>
        <v>9023.5450000000001</v>
      </c>
      <c r="F18" s="9">
        <f>[1]indicateurs!F$12/1000</f>
        <v>9591.5920000000006</v>
      </c>
      <c r="G18" s="9">
        <f>[1]indicateurs!G$12/1000</f>
        <v>9746.3289999999997</v>
      </c>
      <c r="H18" s="9">
        <f>[1]indicateurs!H$12/1000</f>
        <v>10228.151</v>
      </c>
      <c r="I18" s="9">
        <f>[1]indicateurs!I$12/1000</f>
        <v>10067.258</v>
      </c>
      <c r="J18" s="9">
        <f>[1]indicateurs!J$12/1000</f>
        <v>9953.3829999999998</v>
      </c>
      <c r="K18" s="9">
        <f>[1]indicateurs!K$12/1000</f>
        <v>10262.058999999999</v>
      </c>
      <c r="L18" s="9">
        <f>[1]indicateurs!L$12/1000</f>
        <v>10626.807000000001</v>
      </c>
      <c r="M18" s="9">
        <f>[1]indicateurs!M$12/1000</f>
        <v>10646.335999999999</v>
      </c>
      <c r="N18" s="9">
        <f>[1]indicateurs!N$12/1000</f>
        <v>11433.42</v>
      </c>
      <c r="O18" s="9">
        <f>[1]indicateurs!O$12/1000</f>
        <v>12327.48</v>
      </c>
      <c r="P18" s="9">
        <f>[1]indicateurs!P$12/1000</f>
        <v>13003.241</v>
      </c>
      <c r="Q18" s="9">
        <f>[1]indicateurs!Q$12/1000</f>
        <v>13643.487999999999</v>
      </c>
      <c r="R18" s="9">
        <f>[1]indicateurs!R$12/1000</f>
        <v>13501.453</v>
      </c>
      <c r="S18" s="9">
        <f>[1]indicateurs!S$12/1000</f>
        <v>14870.365</v>
      </c>
      <c r="T18" s="9">
        <f>[1]indicateurs!T$12/1000</f>
        <v>16390.327000000001</v>
      </c>
      <c r="U18" s="9">
        <f>[1]indicateurs!U$12/1000</f>
        <v>18067.666000000001</v>
      </c>
      <c r="V18" s="9">
        <f>[3]Synthèse!$J$8/1000</f>
        <v>20210.902999999998</v>
      </c>
    </row>
    <row r="19" spans="1:23" ht="20.25" customHeight="1" x14ac:dyDescent="0.25">
      <c r="A19" s="48"/>
      <c r="B19" s="13" t="s">
        <v>8</v>
      </c>
      <c r="C19" s="14">
        <f>[4]Courant_Eclat_FBCF_CF!C16</f>
        <v>6041.8154281319694</v>
      </c>
      <c r="D19" s="14">
        <f>[4]Courant_Eclat_FBCF_CF!D16</f>
        <v>6826.3053819269453</v>
      </c>
      <c r="E19" s="14">
        <f>[4]Courant_Eclat_FBCF_CF!E16</f>
        <v>7431.9737858810158</v>
      </c>
      <c r="F19" s="14">
        <f>[4]Courant_Eclat_FBCF_CF!F16</f>
        <v>8024.0384479721006</v>
      </c>
      <c r="G19" s="14">
        <f>[4]Courant_Eclat_FBCF_CF!G16</f>
        <v>8037.1962944295792</v>
      </c>
      <c r="H19" s="14">
        <f>[4]Courant_Eclat_FBCF_CF!H16</f>
        <v>8502.7603181933937</v>
      </c>
      <c r="I19" s="14">
        <f>[4]Courant_Eclat_FBCF_CF!I16</f>
        <v>8390.7716863972219</v>
      </c>
      <c r="J19" s="14">
        <f>[4]Courant_Eclat_FBCF_CF!J16</f>
        <v>8136.1631076039293</v>
      </c>
      <c r="K19" s="14">
        <f>[4]Courant_Eclat_FBCF_CF!K16</f>
        <v>8417.2488335844318</v>
      </c>
      <c r="L19" s="14">
        <f>[4]Courant_Eclat_FBCF_CF!L16</f>
        <v>8775.1025452425874</v>
      </c>
      <c r="M19" s="14">
        <f>[4]Courant_Eclat_FBCF_CF!M16</f>
        <v>8897.5673142901942</v>
      </c>
      <c r="N19" s="14">
        <f>[4]Courant_Eclat_FBCF_CF!N16</f>
        <v>9640.8063316551306</v>
      </c>
      <c r="O19" s="14">
        <f>[4]Courant_Eclat_FBCF_CF!O16</f>
        <v>10398.623659774696</v>
      </c>
      <c r="P19" s="14">
        <f>[4]Courant_Eclat_FBCF_CF!P16</f>
        <v>10959.028881719281</v>
      </c>
      <c r="Q19" s="14">
        <f>[4]Courant_Eclat_FBCF_CF!Q16</f>
        <v>11547.212164816925</v>
      </c>
      <c r="R19" s="14">
        <f>[4]Courant_Eclat_FBCF_CF!R16</f>
        <v>11616.049487309265</v>
      </c>
      <c r="S19" s="14">
        <f>[4]Courant_Eclat_FBCF_CF!S16</f>
        <v>12571.342733439795</v>
      </c>
      <c r="T19" s="14">
        <f>[4]Courant_Eclat_FBCF_CF!T16</f>
        <v>13753.898639498695</v>
      </c>
      <c r="U19" s="14">
        <f>[4]Courant_Eclat_FBCF_CF!U16</f>
        <v>15111.029459988224</v>
      </c>
      <c r="V19" s="14">
        <f>V18-V20</f>
        <v>17842.917999999998</v>
      </c>
    </row>
    <row r="20" spans="1:23" ht="20.25" customHeight="1" x14ac:dyDescent="0.25">
      <c r="A20" s="48"/>
      <c r="B20" s="13" t="s">
        <v>9</v>
      </c>
      <c r="C20" s="14">
        <f>[4]Courant_Eclat_FBCF_CF!C17</f>
        <v>1491.9135718680309</v>
      </c>
      <c r="D20" s="14">
        <f>[4]Courant_Eclat_FBCF_CF!D17</f>
        <v>1648.5616180730549</v>
      </c>
      <c r="E20" s="14">
        <f>[4]Courant_Eclat_FBCF_CF!E17</f>
        <v>1591.5712141189842</v>
      </c>
      <c r="F20" s="14">
        <f>[4]Courant_Eclat_FBCF_CF!F17</f>
        <v>1567.5535520279</v>
      </c>
      <c r="G20" s="14">
        <f>[4]Courant_Eclat_FBCF_CF!G17</f>
        <v>1709.1327055704205</v>
      </c>
      <c r="H20" s="14">
        <f>[4]Courant_Eclat_FBCF_CF!H17</f>
        <v>1725.3906818066062</v>
      </c>
      <c r="I20" s="14">
        <f>[4]Courant_Eclat_FBCF_CF!I17</f>
        <v>1676.486313602778</v>
      </c>
      <c r="J20" s="14">
        <f>[4]Courant_Eclat_FBCF_CF!J17</f>
        <v>1817.2198923960705</v>
      </c>
      <c r="K20" s="14">
        <f>[4]Courant_Eclat_FBCF_CF!K17</f>
        <v>1844.8101664155674</v>
      </c>
      <c r="L20" s="14">
        <f>[4]Courant_Eclat_FBCF_CF!L17</f>
        <v>1851.7044547574133</v>
      </c>
      <c r="M20" s="14">
        <f>[4]Courant_Eclat_FBCF_CF!M17</f>
        <v>1748.7686857098051</v>
      </c>
      <c r="N20" s="14">
        <f>[4]Courant_Eclat_FBCF_CF!N17</f>
        <v>1792.6136683448694</v>
      </c>
      <c r="O20" s="14">
        <f>[4]Courant_Eclat_FBCF_CF!O17</f>
        <v>1928.8563402253039</v>
      </c>
      <c r="P20" s="14">
        <f>[4]Courant_Eclat_FBCF_CF!P17</f>
        <v>2044.2121182807186</v>
      </c>
      <c r="Q20" s="14">
        <f>[4]Courant_Eclat_FBCF_CF!Q17</f>
        <v>2096.2758351830744</v>
      </c>
      <c r="R20" s="14">
        <f>[4]Courant_Eclat_FBCF_CF!R17</f>
        <v>1885.4035126907347</v>
      </c>
      <c r="S20" s="14">
        <f>[4]Courant_Eclat_FBCF_CF!S17</f>
        <v>2299.022266560205</v>
      </c>
      <c r="T20" s="14">
        <f>[4]Courant_Eclat_FBCF_CF!T17</f>
        <v>2636.4283605013061</v>
      </c>
      <c r="U20" s="14">
        <f>[4]Courant_Eclat_FBCF_CF!U17</f>
        <v>2956.6365400117775</v>
      </c>
      <c r="V20" s="14">
        <f>[3]Synthèse!$O$21/1000</f>
        <v>2367.9850000000001</v>
      </c>
    </row>
    <row r="21" spans="1:23" ht="20.25" customHeight="1" x14ac:dyDescent="0.25">
      <c r="A21" s="48"/>
      <c r="B21" s="10" t="s">
        <v>10</v>
      </c>
      <c r="C21" s="9">
        <f>[1]indicateurs!C$13/1000</f>
        <v>2170.0949999999998</v>
      </c>
      <c r="D21" s="9">
        <f>[1]indicateurs!D$13/1000</f>
        <v>2012.2180000000001</v>
      </c>
      <c r="E21" s="9">
        <f>[1]indicateurs!E$13/1000</f>
        <v>2268.1190000000001</v>
      </c>
      <c r="F21" s="9">
        <f>[1]indicateurs!F$13/1000</f>
        <v>2419.5610000000001</v>
      </c>
      <c r="G21" s="9">
        <f>[1]indicateurs!G$13/1000</f>
        <v>2080.1999999999998</v>
      </c>
      <c r="H21" s="9">
        <f>[1]indicateurs!H$13/1000</f>
        <v>2034.3009999999999</v>
      </c>
      <c r="I21" s="9">
        <f>[1]indicateurs!I$13/1000</f>
        <v>2049.3209999999999</v>
      </c>
      <c r="J21" s="9">
        <f>[1]indicateurs!J$13/1000</f>
        <v>1880.72</v>
      </c>
      <c r="K21" s="9">
        <f>[1]indicateurs!K$13/1000</f>
        <v>2016.529</v>
      </c>
      <c r="L21" s="9">
        <f>[1]indicateurs!L$13/1000</f>
        <v>2054.451</v>
      </c>
      <c r="M21" s="9">
        <f>[1]indicateurs!M$13/1000</f>
        <v>2209.2809999999999</v>
      </c>
      <c r="N21" s="9">
        <f>[1]indicateurs!N$13/1000</f>
        <v>2567.7849999999999</v>
      </c>
      <c r="O21" s="9">
        <f>[1]indicateurs!O$13/1000</f>
        <v>2581.8629999999998</v>
      </c>
      <c r="P21" s="9">
        <f>[1]indicateurs!P$13/1000</f>
        <v>2745.7950000000001</v>
      </c>
      <c r="Q21" s="9">
        <f>[1]indicateurs!Q$13/1000</f>
        <v>3014.49</v>
      </c>
      <c r="R21" s="9">
        <f>[1]indicateurs!R$13/1000</f>
        <v>2552.982</v>
      </c>
      <c r="S21" s="9">
        <f>[1]indicateurs!S$13/1000</f>
        <v>3476.9059999999999</v>
      </c>
      <c r="T21" s="9">
        <f>[1]indicateurs!T$13/1000</f>
        <v>4641.893</v>
      </c>
      <c r="U21" s="9">
        <f>[1]indicateurs!U$13/1000</f>
        <v>5784.9889999999996</v>
      </c>
      <c r="V21" s="9">
        <f>[3]Synthèse!$J$9/1000</f>
        <v>6382.1710000000003</v>
      </c>
    </row>
    <row r="22" spans="1:23" ht="20.25" customHeight="1" x14ac:dyDescent="0.25">
      <c r="A22" s="48"/>
      <c r="B22" s="13" t="s">
        <v>11</v>
      </c>
      <c r="C22" s="14">
        <f>[4]Courant_Eclat_FBCF_CF!C19</f>
        <v>1577.9439972961191</v>
      </c>
      <c r="D22" s="14">
        <f>[4]Courant_Eclat_FBCF_CF!D19</f>
        <v>1312.6629667577304</v>
      </c>
      <c r="E22" s="14">
        <f>[4]Courant_Eclat_FBCF_CF!E19</f>
        <v>1385.9249309395843</v>
      </c>
      <c r="F22" s="14">
        <f>[4]Courant_Eclat_FBCF_CF!F19</f>
        <v>1567.6580106224606</v>
      </c>
      <c r="G22" s="14">
        <f>[4]Courant_Eclat_FBCF_CF!G19</f>
        <v>1590.1879089124118</v>
      </c>
      <c r="H22" s="14">
        <f>[4]Courant_Eclat_FBCF_CF!H19</f>
        <v>1442.3765251235973</v>
      </c>
      <c r="I22" s="14">
        <f>[4]Courant_Eclat_FBCF_CF!I19</f>
        <v>1448.6728294649317</v>
      </c>
      <c r="J22" s="14">
        <f>[4]Courant_Eclat_FBCF_CF!J19</f>
        <v>1279.7615120838414</v>
      </c>
      <c r="K22" s="14">
        <f>[4]Courant_Eclat_FBCF_CF!K19</f>
        <v>1378.7459285598973</v>
      </c>
      <c r="L22" s="14">
        <f>[4]Courant_Eclat_FBCF_CF!L19</f>
        <v>1469.2783212024665</v>
      </c>
      <c r="M22" s="14">
        <f>[4]Courant_Eclat_FBCF_CF!M19</f>
        <v>1629.7144536697485</v>
      </c>
      <c r="N22" s="14">
        <f>[4]Courant_Eclat_FBCF_CF!N19</f>
        <v>1942.9604306614719</v>
      </c>
      <c r="O22" s="14">
        <f>[4]Courant_Eclat_FBCF_CF!O19</f>
        <v>1736.6574778861516</v>
      </c>
      <c r="P22" s="14">
        <f>[4]Courant_Eclat_FBCF_CF!P19</f>
        <v>1879.5534894146119</v>
      </c>
      <c r="Q22" s="14">
        <f>[4]Courant_Eclat_FBCF_CF!Q19</f>
        <v>2179.8420311941072</v>
      </c>
      <c r="R22" s="14">
        <f>[4]Courant_Eclat_FBCF_CF!R19</f>
        <v>1806.1362344927941</v>
      </c>
      <c r="S22" s="14">
        <f>[4]Courant_Eclat_FBCF_CF!S19</f>
        <v>1987.8967386947986</v>
      </c>
      <c r="T22" s="14">
        <f>[4]Courant_Eclat_FBCF_CF!T19</f>
        <v>2928.5263860424311</v>
      </c>
      <c r="U22" s="14">
        <f>[4]Courant_Eclat_FBCF_CF!U19</f>
        <v>3671.2979270331502</v>
      </c>
      <c r="V22" s="14">
        <f>V21-V23</f>
        <v>4829.0520000000006</v>
      </c>
    </row>
    <row r="23" spans="1:23" ht="20.25" customHeight="1" x14ac:dyDescent="0.25">
      <c r="A23" s="48"/>
      <c r="B23" s="13" t="s">
        <v>12</v>
      </c>
      <c r="C23" s="14">
        <f>[4]Courant_Eclat_FBCF_CF!C20</f>
        <v>592.15100270388075</v>
      </c>
      <c r="D23" s="14">
        <f>[4]Courant_Eclat_FBCF_CF!D20</f>
        <v>699.5550332422697</v>
      </c>
      <c r="E23" s="14">
        <f>[4]Courant_Eclat_FBCF_CF!E20</f>
        <v>882.19406906041581</v>
      </c>
      <c r="F23" s="14">
        <f>[4]Courant_Eclat_FBCF_CF!F20</f>
        <v>851.9029893775396</v>
      </c>
      <c r="G23" s="14">
        <f>[4]Courant_Eclat_FBCF_CF!G20</f>
        <v>490.01209108758803</v>
      </c>
      <c r="H23" s="14">
        <f>[4]Courant_Eclat_FBCF_CF!H20</f>
        <v>591.92447487640266</v>
      </c>
      <c r="I23" s="14">
        <f>[4]Courant_Eclat_FBCF_CF!I20</f>
        <v>600.64817053506818</v>
      </c>
      <c r="J23" s="14">
        <f>[4]Courant_Eclat_FBCF_CF!J20</f>
        <v>600.95848791615867</v>
      </c>
      <c r="K23" s="14">
        <f>[4]Courant_Eclat_FBCF_CF!K20</f>
        <v>637.78307144010273</v>
      </c>
      <c r="L23" s="14">
        <f>[4]Courant_Eclat_FBCF_CF!L20</f>
        <v>585.17267879753354</v>
      </c>
      <c r="M23" s="14">
        <f>[4]Courant_Eclat_FBCF_CF!M20</f>
        <v>579.56654633025141</v>
      </c>
      <c r="N23" s="14">
        <f>[4]Courant_Eclat_FBCF_CF!N20</f>
        <v>624.82456933852791</v>
      </c>
      <c r="O23" s="14">
        <f>[4]Courant_Eclat_FBCF_CF!O20</f>
        <v>845.20552211384825</v>
      </c>
      <c r="P23" s="14">
        <f>[4]Courant_Eclat_FBCF_CF!P20</f>
        <v>866.24151058538814</v>
      </c>
      <c r="Q23" s="14">
        <f>[4]Courant_Eclat_FBCF_CF!Q20</f>
        <v>834.64796880589256</v>
      </c>
      <c r="R23" s="14">
        <f>[4]Courant_Eclat_FBCF_CF!R20</f>
        <v>746.8457655072059</v>
      </c>
      <c r="S23" s="14">
        <f>[4]Courant_Eclat_FBCF_CF!S20</f>
        <v>1489.0092613052013</v>
      </c>
      <c r="T23" s="14">
        <f>[4]Courant_Eclat_FBCF_CF!T20</f>
        <v>1713.3666139575689</v>
      </c>
      <c r="U23" s="14">
        <f>[4]Courant_Eclat_FBCF_CF!U20</f>
        <v>2113.6910729668493</v>
      </c>
      <c r="V23" s="14">
        <f>SUM([5]Feuil2!$B$15:$B$20)/1000</f>
        <v>1553.1189999999999</v>
      </c>
      <c r="W23" s="14"/>
    </row>
    <row r="24" spans="1:23" ht="20.25" customHeight="1" x14ac:dyDescent="0.25">
      <c r="A24" s="47"/>
      <c r="B24" s="10" t="s">
        <v>13</v>
      </c>
      <c r="C24" s="9">
        <f>[1]indicateurs!C$14/1000</f>
        <v>-128.33000000000001</v>
      </c>
      <c r="D24" s="9">
        <f>[1]indicateurs!D$14/1000</f>
        <v>152.30600000000001</v>
      </c>
      <c r="E24" s="9">
        <f>[1]indicateurs!E$14/1000</f>
        <v>163.33600000000001</v>
      </c>
      <c r="F24" s="9">
        <f>[1]indicateurs!F$14/1000</f>
        <v>-303.21100000000001</v>
      </c>
      <c r="G24" s="9">
        <f>[1]indicateurs!G$14/1000</f>
        <v>-191.03200000000001</v>
      </c>
      <c r="H24" s="9">
        <f>[1]indicateurs!H$14/1000</f>
        <v>124.672</v>
      </c>
      <c r="I24" s="9">
        <f>[1]indicateurs!I$14/1000</f>
        <v>15.473000000000001</v>
      </c>
      <c r="J24" s="9">
        <f>[1]indicateurs!J$14/1000</f>
        <v>908.77499999999998</v>
      </c>
      <c r="K24" s="9">
        <f>[1]indicateurs!K$14/1000</f>
        <v>430.03800000000001</v>
      </c>
      <c r="L24" s="9">
        <f>[1]indicateurs!L$14/1000</f>
        <v>207.11</v>
      </c>
      <c r="M24" s="9">
        <f>[1]indicateurs!M$14/1000</f>
        <v>450.12799999999999</v>
      </c>
      <c r="N24" s="9">
        <f>[1]indicateurs!N$14/1000</f>
        <v>493.49799999999999</v>
      </c>
      <c r="O24" s="9">
        <f>[1]indicateurs!O$14/1000</f>
        <v>1059.3389999999999</v>
      </c>
      <c r="P24" s="9">
        <f>[1]indicateurs!P$14/1000</f>
        <v>377.05399999999997</v>
      </c>
      <c r="Q24" s="9">
        <f>[1]indicateurs!Q$14/1000</f>
        <v>1162.585</v>
      </c>
      <c r="R24" s="9">
        <f>[1]indicateurs!R$14/1000</f>
        <v>332.47800000000001</v>
      </c>
      <c r="S24" s="9">
        <f>[1]indicateurs!S$14/1000</f>
        <v>1999.44</v>
      </c>
      <c r="T24" s="9">
        <f>[1]indicateurs!T$14/1000</f>
        <v>2389.8440000000001</v>
      </c>
      <c r="U24" s="9">
        <f>[1]indicateurs!U$14/1000</f>
        <v>2376.114</v>
      </c>
      <c r="V24" s="9">
        <f>[3]Synthèse!$J$10/1000</f>
        <v>-47.41</v>
      </c>
    </row>
    <row r="25" spans="1:23" ht="20.25" customHeight="1" x14ac:dyDescent="0.25">
      <c r="A25" s="47"/>
      <c r="B25" s="10" t="s">
        <v>14</v>
      </c>
      <c r="C25" s="9">
        <f>[1]indicateurs!C$16/1000</f>
        <v>2544.0639999999999</v>
      </c>
      <c r="D25" s="9">
        <f>[1]indicateurs!D$16/1000</f>
        <v>2935.5949999999998</v>
      </c>
      <c r="E25" s="9">
        <f>[1]indicateurs!E$16/1000</f>
        <v>3083.61</v>
      </c>
      <c r="F25" s="9">
        <f>[1]indicateurs!F$16/1000</f>
        <v>3340.5949999999998</v>
      </c>
      <c r="G25" s="9">
        <f>[1]indicateurs!G$16/1000</f>
        <v>3258.797</v>
      </c>
      <c r="H25" s="9">
        <f>[1]indicateurs!H$16/1000</f>
        <v>3406.1350000000002</v>
      </c>
      <c r="I25" s="9">
        <f>[1]indicateurs!I$16/1000</f>
        <v>4133.9809999999998</v>
      </c>
      <c r="J25" s="9">
        <f>[1]indicateurs!J$16/1000</f>
        <v>3768.2350000000001</v>
      </c>
      <c r="K25" s="9">
        <f>[1]indicateurs!K$16/1000</f>
        <v>4106.53</v>
      </c>
      <c r="L25" s="9">
        <f>[1]indicateurs!L$16/1000</f>
        <v>4564.5550000000003</v>
      </c>
      <c r="M25" s="9">
        <f>[1]indicateurs!M$16/1000</f>
        <v>4933.098</v>
      </c>
      <c r="N25" s="9">
        <f>[1]indicateurs!N$16/1000</f>
        <v>4656.8249999999998</v>
      </c>
      <c r="O25" s="9">
        <f>[1]indicateurs!O$16/1000</f>
        <v>5160.0929999999998</v>
      </c>
      <c r="P25" s="9">
        <f>[1]indicateurs!P$16/1000</f>
        <v>5991.9070000000002</v>
      </c>
      <c r="Q25" s="9">
        <f>[1]indicateurs!Q$16/1000</f>
        <v>6354.2030000000004</v>
      </c>
      <c r="R25" s="9">
        <f>[1]indicateurs!R$16/1000</f>
        <v>6506.9549999999999</v>
      </c>
      <c r="S25" s="9">
        <f>[1]indicateurs!S$16/1000</f>
        <v>6688.3029999999999</v>
      </c>
      <c r="T25" s="9">
        <f>[1]indicateurs!T$16/1000</f>
        <v>6449.9830000000002</v>
      </c>
      <c r="U25" s="9">
        <f>[1]indicateurs!U$16/1000</f>
        <v>6841.2849999999999</v>
      </c>
      <c r="V25" s="9">
        <f>[3]Synthèse!$J$12/1000</f>
        <v>7409.5810000000001</v>
      </c>
    </row>
    <row r="26" spans="1:23" ht="20.25" customHeight="1" x14ac:dyDescent="0.25">
      <c r="A26" s="49"/>
      <c r="B26" s="11" t="s">
        <v>15</v>
      </c>
      <c r="C26" s="12">
        <f>SUM(C$18,C$21,C$24:C$25)</f>
        <v>12119.558000000001</v>
      </c>
      <c r="D26" s="12">
        <f t="shared" ref="D26:T26" si="2">SUM(D$18,D$21,D$24:D$25)</f>
        <v>13574.986000000001</v>
      </c>
      <c r="E26" s="12">
        <f t="shared" si="2"/>
        <v>14538.61</v>
      </c>
      <c r="F26" s="12">
        <f t="shared" si="2"/>
        <v>15048.537</v>
      </c>
      <c r="G26" s="12">
        <f t="shared" si="2"/>
        <v>14894.294</v>
      </c>
      <c r="H26" s="12">
        <f t="shared" si="2"/>
        <v>15793.259</v>
      </c>
      <c r="I26" s="12">
        <f t="shared" si="2"/>
        <v>16266.032999999999</v>
      </c>
      <c r="J26" s="12">
        <f t="shared" si="2"/>
        <v>16511.112999999998</v>
      </c>
      <c r="K26" s="12">
        <f t="shared" si="2"/>
        <v>16815.155999999999</v>
      </c>
      <c r="L26" s="12">
        <f t="shared" si="2"/>
        <v>17452.923000000003</v>
      </c>
      <c r="M26" s="12">
        <f t="shared" si="2"/>
        <v>18238.843000000001</v>
      </c>
      <c r="N26" s="12">
        <f t="shared" si="2"/>
        <v>19151.527999999998</v>
      </c>
      <c r="O26" s="12">
        <f t="shared" si="2"/>
        <v>21128.774999999998</v>
      </c>
      <c r="P26" s="12">
        <f t="shared" si="2"/>
        <v>22117.996999999999</v>
      </c>
      <c r="Q26" s="12">
        <f t="shared" si="2"/>
        <v>24174.766</v>
      </c>
      <c r="R26" s="12">
        <f t="shared" si="2"/>
        <v>22893.868000000002</v>
      </c>
      <c r="S26" s="12">
        <f t="shared" si="2"/>
        <v>27035.013999999999</v>
      </c>
      <c r="T26" s="12">
        <f t="shared" si="2"/>
        <v>29872.047000000002</v>
      </c>
      <c r="U26" s="12">
        <f>SUM(U$18,U$21,U$24:U$25)</f>
        <v>33070.054000000004</v>
      </c>
      <c r="V26" s="12">
        <f>SUM(V$18,V$21,V$24:V$25)</f>
        <v>33955.245000000003</v>
      </c>
    </row>
    <row r="27" spans="1:23" ht="18" customHeight="1" x14ac:dyDescent="0.25">
      <c r="C27" s="16"/>
      <c r="D27" s="16"/>
      <c r="E27" s="16"/>
      <c r="F27" s="16"/>
      <c r="G27" s="16"/>
      <c r="H27" s="16"/>
      <c r="I27" s="16"/>
      <c r="J27" s="16"/>
      <c r="K27" s="16"/>
      <c r="L27" s="16"/>
      <c r="M27" s="16"/>
      <c r="N27" s="16"/>
      <c r="O27" s="16"/>
      <c r="P27" s="16"/>
      <c r="Q27" s="16"/>
      <c r="R27" s="16"/>
      <c r="S27" s="16"/>
      <c r="T27" s="16"/>
      <c r="U27" s="16"/>
      <c r="V27" s="16"/>
    </row>
    <row r="28" spans="1:23" ht="18" customHeight="1" x14ac:dyDescent="0.25">
      <c r="C28" s="2"/>
    </row>
    <row r="29" spans="1:23" ht="25.5" customHeight="1" x14ac:dyDescent="0.25">
      <c r="B29" s="3" t="s">
        <v>1</v>
      </c>
      <c r="C29" s="4">
        <v>1996</v>
      </c>
      <c r="D29" s="4">
        <v>1997</v>
      </c>
      <c r="E29" s="4">
        <v>1998</v>
      </c>
      <c r="F29" s="4">
        <v>1999</v>
      </c>
      <c r="G29" s="4">
        <v>2000</v>
      </c>
      <c r="H29" s="4">
        <v>2001</v>
      </c>
      <c r="I29" s="4">
        <v>2002</v>
      </c>
      <c r="J29" s="4">
        <v>2003</v>
      </c>
      <c r="K29" s="4">
        <v>2004</v>
      </c>
      <c r="L29" s="4">
        <v>2005</v>
      </c>
      <c r="M29" s="4">
        <v>2006</v>
      </c>
      <c r="N29" s="4">
        <v>2007</v>
      </c>
      <c r="O29" s="4">
        <v>2008</v>
      </c>
      <c r="P29" s="4">
        <v>2009</v>
      </c>
      <c r="Q29" s="4">
        <v>2010</v>
      </c>
      <c r="R29" s="4">
        <v>2011</v>
      </c>
      <c r="S29" s="4">
        <v>2012</v>
      </c>
      <c r="T29" s="4">
        <v>2013</v>
      </c>
      <c r="U29" s="4">
        <v>2014</v>
      </c>
      <c r="V29" s="4">
        <v>2015</v>
      </c>
    </row>
    <row r="30" spans="1:23" ht="20.25" customHeight="1" x14ac:dyDescent="0.25">
      <c r="B30" s="5"/>
      <c r="C30" s="22"/>
      <c r="D30" s="22"/>
      <c r="E30" s="22"/>
      <c r="F30" s="22"/>
      <c r="G30" s="22"/>
      <c r="H30" s="22"/>
      <c r="I30" s="22"/>
      <c r="J30" s="22"/>
      <c r="K30" s="22"/>
      <c r="L30" s="22"/>
      <c r="M30" s="22"/>
      <c r="N30" s="22"/>
      <c r="O30" s="22"/>
      <c r="P30" s="22"/>
      <c r="Q30" s="22"/>
      <c r="R30" s="22"/>
      <c r="S30" s="22"/>
      <c r="T30" s="22"/>
      <c r="U30" s="22"/>
      <c r="V30" s="22"/>
    </row>
    <row r="31" spans="1:23" ht="25.5" customHeight="1" x14ac:dyDescent="0.25">
      <c r="A31" s="46" t="s">
        <v>16</v>
      </c>
      <c r="B31" s="7" t="s">
        <v>2</v>
      </c>
      <c r="C31" s="8">
        <v>6209.81</v>
      </c>
      <c r="D31" s="8">
        <v>6841.8550000000005</v>
      </c>
      <c r="E31" s="8">
        <v>7440.4920000000002</v>
      </c>
      <c r="F31" s="8">
        <v>7620.2860000000001</v>
      </c>
      <c r="G31" s="8">
        <v>7630.2659999999996</v>
      </c>
      <c r="H31" s="8">
        <v>8204.5779999999995</v>
      </c>
      <c r="I31" s="8">
        <v>8605.6570000000011</v>
      </c>
      <c r="J31" s="8">
        <v>8882.1059999999998</v>
      </c>
      <c r="K31" s="8">
        <v>8745.4599999999991</v>
      </c>
      <c r="L31" s="8">
        <v>9011.755000000001</v>
      </c>
      <c r="M31" s="8">
        <v>9307.9080000000013</v>
      </c>
      <c r="N31" s="8">
        <v>9750.0290000000005</v>
      </c>
      <c r="O31" s="8">
        <v>10848.04</v>
      </c>
      <c r="P31" s="8">
        <v>11463.5</v>
      </c>
      <c r="Q31" s="8">
        <v>12324.723</v>
      </c>
      <c r="R31" s="8">
        <v>12112.687</v>
      </c>
      <c r="S31" s="8">
        <v>13673.079</v>
      </c>
      <c r="T31" s="8">
        <v>15449.271999999999</v>
      </c>
      <c r="U31" s="8">
        <v>17461.002</v>
      </c>
      <c r="V31" s="8">
        <v>19595.380999999998</v>
      </c>
    </row>
    <row r="32" spans="1:23" ht="20.25" customHeight="1" x14ac:dyDescent="0.25">
      <c r="A32" s="47"/>
      <c r="B32" s="5" t="s">
        <v>3</v>
      </c>
      <c r="C32" s="9">
        <v>5530.2550000000001</v>
      </c>
      <c r="D32" s="9">
        <v>6166.4560000000001</v>
      </c>
      <c r="E32" s="9">
        <v>6726.5360000000001</v>
      </c>
      <c r="F32" s="9">
        <v>7036.3379999999997</v>
      </c>
      <c r="G32" s="9">
        <v>7021.6629999999996</v>
      </c>
      <c r="H32" s="9">
        <v>7533.2460000000001</v>
      </c>
      <c r="I32" s="9">
        <v>7800.5020000000004</v>
      </c>
      <c r="J32" s="9">
        <v>8025.8980000000001</v>
      </c>
      <c r="K32" s="9">
        <v>7770.817</v>
      </c>
      <c r="L32" s="9">
        <v>8074.7650000000003</v>
      </c>
      <c r="M32" s="9">
        <v>8339.3330000000005</v>
      </c>
      <c r="N32" s="9">
        <v>8676.6010000000006</v>
      </c>
      <c r="O32" s="9">
        <v>9740.9390000000003</v>
      </c>
      <c r="P32" s="9">
        <v>10287.843999999999</v>
      </c>
      <c r="Q32" s="9">
        <v>11181.44</v>
      </c>
      <c r="R32" s="9">
        <v>11194.308999999999</v>
      </c>
      <c r="S32" s="9">
        <v>12282.234</v>
      </c>
      <c r="T32" s="9">
        <v>13873.344999999999</v>
      </c>
      <c r="U32" s="9">
        <v>15635.476000000001</v>
      </c>
      <c r="V32" s="9">
        <v>17463.726999999999</v>
      </c>
    </row>
    <row r="33" spans="1:22" ht="20.25" customHeight="1" x14ac:dyDescent="0.25">
      <c r="A33" s="47"/>
      <c r="B33" s="5" t="s">
        <v>4</v>
      </c>
      <c r="C33" s="9">
        <v>679.55499999999995</v>
      </c>
      <c r="D33" s="9">
        <v>675.399</v>
      </c>
      <c r="E33" s="9">
        <v>713.95600000000002</v>
      </c>
      <c r="F33" s="9">
        <v>583.94799999999998</v>
      </c>
      <c r="G33" s="9">
        <v>608.60299999999995</v>
      </c>
      <c r="H33" s="9">
        <v>671.33199999999999</v>
      </c>
      <c r="I33" s="9">
        <v>805.15499999999997</v>
      </c>
      <c r="J33" s="9">
        <v>856.20799999999997</v>
      </c>
      <c r="K33" s="9">
        <v>974.64300000000003</v>
      </c>
      <c r="L33" s="9">
        <v>936.99</v>
      </c>
      <c r="M33" s="9">
        <v>968.57500000000005</v>
      </c>
      <c r="N33" s="9">
        <v>1073.4280000000001</v>
      </c>
      <c r="O33" s="9">
        <v>1107.1010000000001</v>
      </c>
      <c r="P33" s="9">
        <v>1175.6559999999999</v>
      </c>
      <c r="Q33" s="9">
        <v>1143.2829999999999</v>
      </c>
      <c r="R33" s="9">
        <v>918.37800000000004</v>
      </c>
      <c r="S33" s="9">
        <v>1390.845</v>
      </c>
      <c r="T33" s="9">
        <v>1575.9269999999999</v>
      </c>
      <c r="U33" s="9">
        <v>1825.5260000000001</v>
      </c>
      <c r="V33" s="9">
        <v>2131.654</v>
      </c>
    </row>
    <row r="34" spans="1:22" ht="20.25" customHeight="1" x14ac:dyDescent="0.25">
      <c r="A34" s="47"/>
      <c r="B34" s="10" t="s">
        <v>5</v>
      </c>
      <c r="C34" s="9">
        <v>2078.1260000000002</v>
      </c>
      <c r="D34" s="9">
        <v>2414.634</v>
      </c>
      <c r="E34" s="9">
        <v>2601.9580000000001</v>
      </c>
      <c r="F34" s="9">
        <v>2601.384</v>
      </c>
      <c r="G34" s="9">
        <v>2583.3620000000001</v>
      </c>
      <c r="H34" s="9">
        <v>2695.2280000000001</v>
      </c>
      <c r="I34" s="9">
        <v>2788.346</v>
      </c>
      <c r="J34" s="9">
        <v>2969.203</v>
      </c>
      <c r="K34" s="9">
        <v>3340.9119999999998</v>
      </c>
      <c r="L34" s="9">
        <v>3967.36</v>
      </c>
      <c r="M34" s="9">
        <v>3974.6759999999999</v>
      </c>
      <c r="N34" s="9">
        <v>4115.6480000000001</v>
      </c>
      <c r="O34" s="9">
        <v>4356.4390000000003</v>
      </c>
      <c r="P34" s="9">
        <v>4576.7780000000002</v>
      </c>
      <c r="Q34" s="9">
        <v>5339.9070000000002</v>
      </c>
      <c r="R34" s="9">
        <v>4471.4949999999999</v>
      </c>
      <c r="S34" s="9">
        <v>6120</v>
      </c>
      <c r="T34" s="9">
        <v>5961.4110000000001</v>
      </c>
      <c r="U34" s="9">
        <v>6001.451</v>
      </c>
      <c r="V34" s="9">
        <v>6710.81</v>
      </c>
    </row>
    <row r="35" spans="1:22" ht="20.25" customHeight="1" x14ac:dyDescent="0.25">
      <c r="A35" s="47"/>
      <c r="B35" s="11" t="s">
        <v>6</v>
      </c>
      <c r="C35" s="12">
        <v>8287.9360000000015</v>
      </c>
      <c r="D35" s="12">
        <v>9256.4890000000014</v>
      </c>
      <c r="E35" s="12">
        <v>10042.450000000001</v>
      </c>
      <c r="F35" s="12">
        <v>10221.67</v>
      </c>
      <c r="G35" s="12">
        <v>10213.628000000001</v>
      </c>
      <c r="H35" s="12">
        <v>10899.806</v>
      </c>
      <c r="I35" s="12">
        <v>11394.003000000001</v>
      </c>
      <c r="J35" s="12">
        <v>11851.308999999999</v>
      </c>
      <c r="K35" s="12">
        <v>12086.371999999999</v>
      </c>
      <c r="L35" s="12">
        <v>12979.115000000002</v>
      </c>
      <c r="M35" s="12">
        <v>13282.584000000001</v>
      </c>
      <c r="N35" s="12">
        <v>13865.677</v>
      </c>
      <c r="O35" s="12">
        <v>15204.479000000001</v>
      </c>
      <c r="P35" s="12">
        <v>16040.278</v>
      </c>
      <c r="Q35" s="12">
        <v>17664.63</v>
      </c>
      <c r="R35" s="12">
        <v>16584.182000000001</v>
      </c>
      <c r="S35" s="12">
        <v>19793.078999999998</v>
      </c>
      <c r="T35" s="12">
        <v>21410.682999999997</v>
      </c>
      <c r="U35" s="12">
        <v>23462.453000000001</v>
      </c>
      <c r="V35" s="12">
        <v>26306.190999999999</v>
      </c>
    </row>
    <row r="36" spans="1:22" ht="20.25" customHeight="1" x14ac:dyDescent="0.25">
      <c r="A36" s="47"/>
      <c r="B36" s="10"/>
      <c r="C36" s="6"/>
      <c r="D36" s="6"/>
      <c r="E36" s="6"/>
      <c r="F36" s="6"/>
      <c r="G36" s="6"/>
      <c r="H36" s="6"/>
      <c r="I36" s="6"/>
      <c r="J36" s="6"/>
      <c r="K36" s="6"/>
      <c r="L36" s="6"/>
      <c r="M36" s="6"/>
      <c r="N36" s="6"/>
      <c r="O36" s="6"/>
      <c r="P36" s="6"/>
      <c r="Q36" s="6"/>
      <c r="R36" s="6"/>
      <c r="S36" s="6"/>
      <c r="T36" s="6"/>
      <c r="U36" s="6"/>
      <c r="V36" s="6"/>
    </row>
    <row r="37" spans="1:22" ht="20.25" customHeight="1" x14ac:dyDescent="0.25">
      <c r="A37" s="47"/>
      <c r="B37" s="10" t="s">
        <v>7</v>
      </c>
      <c r="C37" s="9">
        <v>5045.1639999999998</v>
      </c>
      <c r="D37" s="9">
        <v>5374.9520000000002</v>
      </c>
      <c r="E37" s="9">
        <v>5884.2049999999999</v>
      </c>
      <c r="F37" s="9">
        <v>6113.7870000000003</v>
      </c>
      <c r="G37" s="9">
        <v>6343.3810000000003</v>
      </c>
      <c r="H37" s="9">
        <v>6730.366</v>
      </c>
      <c r="I37" s="9">
        <v>6820.0479999999998</v>
      </c>
      <c r="J37" s="9">
        <v>7207.4970000000003</v>
      </c>
      <c r="K37" s="9">
        <v>7246.143</v>
      </c>
      <c r="L37" s="9">
        <v>7461.5649999999996</v>
      </c>
      <c r="M37" s="9">
        <v>7701.777</v>
      </c>
      <c r="N37" s="9">
        <v>8294.7790000000005</v>
      </c>
      <c r="O37" s="9">
        <v>8784.0380000000005</v>
      </c>
      <c r="P37" s="9">
        <v>9213.6149999999998</v>
      </c>
      <c r="Q37" s="9">
        <v>9768.2199999999993</v>
      </c>
      <c r="R37" s="9">
        <v>9645.3430000000008</v>
      </c>
      <c r="S37" s="9">
        <v>10900.272999999999</v>
      </c>
      <c r="T37" s="9">
        <v>11796.967000000001</v>
      </c>
      <c r="U37" s="9">
        <v>13157.976000000001</v>
      </c>
      <c r="V37" s="9">
        <v>14975.789000000001</v>
      </c>
    </row>
    <row r="38" spans="1:22" ht="20.25" customHeight="1" x14ac:dyDescent="0.25">
      <c r="A38" s="47"/>
      <c r="B38" s="10" t="s">
        <v>10</v>
      </c>
      <c r="C38" s="9">
        <v>846.56100000000004</v>
      </c>
      <c r="D38" s="9">
        <v>951.34900000000005</v>
      </c>
      <c r="E38" s="9">
        <v>1065.748</v>
      </c>
      <c r="F38" s="9">
        <v>1066.702</v>
      </c>
      <c r="G38" s="9">
        <v>783.81700000000001</v>
      </c>
      <c r="H38" s="9">
        <v>708.95500000000004</v>
      </c>
      <c r="I38" s="9">
        <v>866.63699999999994</v>
      </c>
      <c r="J38" s="9">
        <v>734.245</v>
      </c>
      <c r="K38" s="9">
        <v>817.63599999999997</v>
      </c>
      <c r="L38" s="9">
        <v>826.10199999999998</v>
      </c>
      <c r="M38" s="9">
        <v>911.05700000000002</v>
      </c>
      <c r="N38" s="9">
        <v>1132.444</v>
      </c>
      <c r="O38" s="9">
        <v>1186.6320000000001</v>
      </c>
      <c r="P38" s="9">
        <v>1246.1990000000001</v>
      </c>
      <c r="Q38" s="9">
        <v>1517.979</v>
      </c>
      <c r="R38" s="9">
        <v>1072.05</v>
      </c>
      <c r="S38" s="9">
        <v>1751.3620000000001</v>
      </c>
      <c r="T38" s="9">
        <v>2625.056</v>
      </c>
      <c r="U38" s="9">
        <v>3296.4969999999998</v>
      </c>
      <c r="V38" s="9">
        <v>3826.9369999999999</v>
      </c>
    </row>
    <row r="39" spans="1:22" ht="20.25" customHeight="1" x14ac:dyDescent="0.25">
      <c r="A39" s="47"/>
      <c r="B39" s="10" t="s">
        <v>13</v>
      </c>
      <c r="C39" s="9">
        <v>-167.41499999999999</v>
      </c>
      <c r="D39" s="9">
        <v>-6.0590000000000002</v>
      </c>
      <c r="E39" s="9">
        <v>12.401</v>
      </c>
      <c r="F39" s="9">
        <v>-190.00200000000001</v>
      </c>
      <c r="G39" s="9">
        <v>-25.271000000000001</v>
      </c>
      <c r="H39" s="9">
        <v>121.217</v>
      </c>
      <c r="I39" s="9">
        <v>-377.12900000000002</v>
      </c>
      <c r="J39" s="9">
        <v>196.91800000000001</v>
      </c>
      <c r="K39" s="9">
        <v>-35.738999999999997</v>
      </c>
      <c r="L39" s="9">
        <v>194.73</v>
      </c>
      <c r="M39" s="9">
        <v>-204.577</v>
      </c>
      <c r="N39" s="9">
        <v>-166.09299999999999</v>
      </c>
      <c r="O39" s="9">
        <v>122.637</v>
      </c>
      <c r="P39" s="9">
        <v>-249.23500000000001</v>
      </c>
      <c r="Q39" s="9">
        <v>138.09800000000001</v>
      </c>
      <c r="R39" s="9">
        <v>-582.779</v>
      </c>
      <c r="S39" s="9">
        <v>449.28899999999999</v>
      </c>
      <c r="T39" s="9">
        <v>573.87400000000002</v>
      </c>
      <c r="U39" s="9">
        <v>150.233</v>
      </c>
      <c r="V39" s="9">
        <v>112.482</v>
      </c>
    </row>
    <row r="40" spans="1:22" ht="20.25" customHeight="1" x14ac:dyDescent="0.25">
      <c r="A40" s="47"/>
      <c r="B40" s="10" t="s">
        <v>14</v>
      </c>
      <c r="C40" s="9">
        <v>2563.6260000000002</v>
      </c>
      <c r="D40" s="9">
        <v>2936.248</v>
      </c>
      <c r="E40" s="9">
        <v>3080.096</v>
      </c>
      <c r="F40" s="9">
        <v>3231.183</v>
      </c>
      <c r="G40" s="9">
        <v>3111.701</v>
      </c>
      <c r="H40" s="9">
        <v>3339.268</v>
      </c>
      <c r="I40" s="9">
        <v>4084.4470000000001</v>
      </c>
      <c r="J40" s="9">
        <v>3726.7449999999999</v>
      </c>
      <c r="K40" s="9">
        <v>4058.3319999999999</v>
      </c>
      <c r="L40" s="9">
        <v>4496.7179999999998</v>
      </c>
      <c r="M40" s="9">
        <v>4874.3270000000002</v>
      </c>
      <c r="N40" s="9">
        <v>4604.5469999999996</v>
      </c>
      <c r="O40" s="9">
        <v>5111.1719999999996</v>
      </c>
      <c r="P40" s="9">
        <v>5829.6989999999996</v>
      </c>
      <c r="Q40" s="9">
        <v>6240.3329999999996</v>
      </c>
      <c r="R40" s="9">
        <v>6449.5680000000002</v>
      </c>
      <c r="S40" s="9">
        <v>6692.1549999999997</v>
      </c>
      <c r="T40" s="9">
        <v>6414.7860000000001</v>
      </c>
      <c r="U40" s="9">
        <v>6857.7479999999996</v>
      </c>
      <c r="V40" s="9">
        <v>7390.982</v>
      </c>
    </row>
    <row r="41" spans="1:22" ht="20.25" customHeight="1" x14ac:dyDescent="0.25">
      <c r="A41" s="49"/>
      <c r="B41" s="11" t="s">
        <v>15</v>
      </c>
      <c r="C41" s="12">
        <v>8287.9359999999997</v>
      </c>
      <c r="D41" s="12">
        <v>9256.49</v>
      </c>
      <c r="E41" s="12">
        <v>10042.449999999999</v>
      </c>
      <c r="F41" s="12">
        <v>10221.67</v>
      </c>
      <c r="G41" s="12">
        <v>10213.628000000001</v>
      </c>
      <c r="H41" s="12">
        <v>10899.806</v>
      </c>
      <c r="I41" s="12">
        <v>11394.003000000001</v>
      </c>
      <c r="J41" s="12">
        <v>11865.404999999999</v>
      </c>
      <c r="K41" s="12">
        <v>12086.372000000001</v>
      </c>
      <c r="L41" s="12">
        <v>12979.114999999998</v>
      </c>
      <c r="M41" s="12">
        <v>13282.584000000003</v>
      </c>
      <c r="N41" s="12">
        <v>13865.677</v>
      </c>
      <c r="O41" s="12">
        <v>15204.478999999999</v>
      </c>
      <c r="P41" s="12">
        <v>16040.277999999998</v>
      </c>
      <c r="Q41" s="12">
        <v>17664.629999999997</v>
      </c>
      <c r="R41" s="12">
        <v>16584.182000000001</v>
      </c>
      <c r="S41" s="12">
        <v>19793.078999999998</v>
      </c>
      <c r="T41" s="12">
        <v>21410.683000000001</v>
      </c>
      <c r="U41" s="12">
        <v>23462.454000000002</v>
      </c>
      <c r="V41" s="12">
        <v>26306.190000000002</v>
      </c>
    </row>
    <row r="42" spans="1:22" ht="18" customHeight="1" x14ac:dyDescent="0.25">
      <c r="C42" s="15"/>
      <c r="D42" s="15"/>
      <c r="E42" s="15"/>
      <c r="F42" s="15"/>
      <c r="G42" s="15"/>
      <c r="H42" s="15"/>
      <c r="I42" s="15"/>
      <c r="J42" s="15"/>
      <c r="K42" s="15"/>
      <c r="L42" s="15"/>
      <c r="M42" s="15"/>
      <c r="N42" s="15"/>
      <c r="O42" s="15"/>
      <c r="P42" s="15"/>
      <c r="Q42" s="15"/>
      <c r="R42" s="15"/>
      <c r="S42" s="15"/>
      <c r="T42" s="15"/>
      <c r="U42" s="15"/>
      <c r="V42" s="15"/>
    </row>
    <row r="43" spans="1:22" ht="24.75" customHeight="1" x14ac:dyDescent="0.4">
      <c r="B43" s="17"/>
      <c r="C43" s="18"/>
      <c r="D43" s="18"/>
      <c r="E43" s="18"/>
      <c r="F43" s="18"/>
      <c r="G43" s="18"/>
      <c r="H43" s="18"/>
      <c r="I43" s="18"/>
      <c r="J43" s="18"/>
      <c r="K43" s="18"/>
      <c r="L43" s="18"/>
      <c r="M43" s="18"/>
      <c r="N43" s="18"/>
      <c r="O43" s="18"/>
      <c r="P43" s="18"/>
      <c r="Q43" s="18"/>
      <c r="R43" s="18"/>
      <c r="S43" s="18"/>
      <c r="T43" s="18"/>
      <c r="U43" s="18"/>
      <c r="V43" s="18"/>
    </row>
    <row r="44" spans="1:22" ht="25.5" customHeight="1" x14ac:dyDescent="0.25">
      <c r="C44" s="4">
        <v>1996</v>
      </c>
      <c r="D44" s="4">
        <v>1997</v>
      </c>
      <c r="E44" s="4">
        <v>1998</v>
      </c>
      <c r="F44" s="4">
        <v>1999</v>
      </c>
      <c r="G44" s="4">
        <v>2000</v>
      </c>
      <c r="H44" s="4">
        <v>2001</v>
      </c>
      <c r="I44" s="4">
        <v>2002</v>
      </c>
      <c r="J44" s="4">
        <v>2003</v>
      </c>
      <c r="K44" s="4">
        <v>2004</v>
      </c>
      <c r="L44" s="4">
        <v>2005</v>
      </c>
      <c r="M44" s="4">
        <v>2006</v>
      </c>
      <c r="N44" s="4">
        <v>2007</v>
      </c>
      <c r="O44" s="4">
        <v>2008</v>
      </c>
      <c r="P44" s="4">
        <v>2009</v>
      </c>
      <c r="Q44" s="4">
        <v>2010</v>
      </c>
      <c r="R44" s="4">
        <v>2011</v>
      </c>
      <c r="S44" s="4">
        <v>2012</v>
      </c>
      <c r="T44" s="4">
        <v>2013</v>
      </c>
      <c r="U44" s="4">
        <v>2014</v>
      </c>
      <c r="V44" s="4">
        <v>2015</v>
      </c>
    </row>
    <row r="45" spans="1:22" ht="16.5" customHeight="1" x14ac:dyDescent="0.25">
      <c r="C45" s="6"/>
      <c r="D45" s="6"/>
      <c r="E45" s="6"/>
      <c r="F45" s="6"/>
      <c r="G45" s="6"/>
      <c r="H45" s="6"/>
      <c r="I45" s="6"/>
      <c r="J45" s="6"/>
      <c r="K45" s="6"/>
      <c r="L45" s="6"/>
      <c r="M45" s="6"/>
      <c r="N45" s="6"/>
      <c r="O45" s="6"/>
      <c r="P45" s="6"/>
      <c r="Q45" s="6"/>
      <c r="R45" s="6"/>
      <c r="S45" s="6"/>
      <c r="T45" s="6"/>
      <c r="U45" s="6"/>
      <c r="V45" s="6"/>
    </row>
    <row r="46" spans="1:22" ht="25.5" customHeight="1" x14ac:dyDescent="0.25">
      <c r="A46" s="46" t="s">
        <v>17</v>
      </c>
      <c r="B46" s="7" t="s">
        <v>2</v>
      </c>
      <c r="C46" s="19">
        <f>C9/C31-1</f>
        <v>0.59677703504616075</v>
      </c>
      <c r="D46" s="19">
        <f t="shared" ref="D46:V46" si="3">D9/D31-1</f>
        <v>0.61273236571076106</v>
      </c>
      <c r="E46" s="19">
        <f t="shared" si="3"/>
        <v>0.58772632239911005</v>
      </c>
      <c r="F46" s="19">
        <f t="shared" si="3"/>
        <v>0.59531112086869187</v>
      </c>
      <c r="G46" s="19">
        <f t="shared" si="3"/>
        <v>0.58434371750604774</v>
      </c>
      <c r="H46" s="19">
        <f t="shared" si="3"/>
        <v>0.56861620427034776</v>
      </c>
      <c r="I46" s="19">
        <f t="shared" si="3"/>
        <v>0.53557653994343468</v>
      </c>
      <c r="J46" s="19">
        <f t="shared" si="3"/>
        <v>0.4964249469664066</v>
      </c>
      <c r="K46" s="19">
        <f t="shared" si="3"/>
        <v>0.49615183192193446</v>
      </c>
      <c r="L46" s="19">
        <f t="shared" si="3"/>
        <v>0.45866415587196929</v>
      </c>
      <c r="M46" s="19">
        <f t="shared" si="3"/>
        <v>0.49356912423285659</v>
      </c>
      <c r="N46" s="19">
        <f t="shared" si="3"/>
        <v>0.50371142485832587</v>
      </c>
      <c r="O46" s="19">
        <f t="shared" si="3"/>
        <v>0.51308402255153918</v>
      </c>
      <c r="P46" s="19">
        <f t="shared" si="3"/>
        <v>0.51009133336241108</v>
      </c>
      <c r="Q46" s="19">
        <f t="shared" si="3"/>
        <v>0.51327198185306067</v>
      </c>
      <c r="R46" s="19">
        <f t="shared" si="3"/>
        <v>0.49529654320300698</v>
      </c>
      <c r="S46" s="19">
        <f t="shared" si="3"/>
        <v>0.49967743183521418</v>
      </c>
      <c r="T46" s="19">
        <f t="shared" si="3"/>
        <v>0.50158467013850228</v>
      </c>
      <c r="U46" s="19">
        <f t="shared" si="3"/>
        <v>0.51025966321978555</v>
      </c>
      <c r="V46" s="19">
        <f t="shared" si="3"/>
        <v>0.38227217934675539</v>
      </c>
    </row>
    <row r="47" spans="1:22" ht="20.25" customHeight="1" x14ac:dyDescent="0.25">
      <c r="A47" s="47"/>
      <c r="B47" s="5" t="s">
        <v>3</v>
      </c>
      <c r="C47" s="20">
        <v>0.66829814071174365</v>
      </c>
      <c r="D47" s="20">
        <v>0.67804388451593289</v>
      </c>
      <c r="E47" s="20">
        <v>0.64821443643125587</v>
      </c>
      <c r="F47" s="20">
        <v>0.64278788847402279</v>
      </c>
      <c r="G47" s="20">
        <v>0.63302857167708493</v>
      </c>
      <c r="H47" s="20">
        <v>0.61730956965077644</v>
      </c>
      <c r="I47" s="20">
        <v>0.58900627563050567</v>
      </c>
      <c r="J47" s="20">
        <v>0.54758444263808692</v>
      </c>
      <c r="K47" s="20">
        <v>0.55636204529590816</v>
      </c>
      <c r="L47" s="20">
        <v>0.5098522636211853</v>
      </c>
      <c r="M47" s="20">
        <v>0.54891580176848387</v>
      </c>
      <c r="N47" s="20">
        <v>0.56482555262451783</v>
      </c>
      <c r="O47" s="20">
        <v>0.57026687485774552</v>
      </c>
      <c r="P47" s="20">
        <v>0.56724104591582059</v>
      </c>
      <c r="Q47" s="20">
        <v>0.56464865851673518</v>
      </c>
      <c r="R47" s="20">
        <v>0.53490746110548026</v>
      </c>
      <c r="S47" s="20">
        <v>0.55524885982992389</v>
      </c>
      <c r="T47" s="20">
        <v>0.55751582896034435</v>
      </c>
      <c r="U47" s="20">
        <v>0.56924140452600436</v>
      </c>
      <c r="V47" s="20">
        <v>0.43644813096914148</v>
      </c>
    </row>
    <row r="48" spans="1:22" ht="20.25" customHeight="1" x14ac:dyDescent="0.25">
      <c r="A48" s="47"/>
      <c r="B48" s="5" t="s">
        <v>4</v>
      </c>
      <c r="C48" s="20">
        <v>1.4736760820260653E-2</v>
      </c>
      <c r="D48" s="20">
        <v>1.6429158414845491E-2</v>
      </c>
      <c r="E48" s="20">
        <v>1.7833239236118459E-2</v>
      </c>
      <c r="F48" s="20">
        <v>2.3243546408566518E-2</v>
      </c>
      <c r="G48" s="20">
        <v>2.2650433154257188E-2</v>
      </c>
      <c r="H48" s="20">
        <v>2.2215714767101824E-2</v>
      </c>
      <c r="I48" s="20">
        <v>1.793944422644822E-2</v>
      </c>
      <c r="J48" s="20">
        <v>1.6864040928032509E-2</v>
      </c>
      <c r="K48" s="20">
        <v>1.6096682564933573E-2</v>
      </c>
      <c r="L48" s="20">
        <v>1.7533364002248364E-2</v>
      </c>
      <c r="M48" s="20">
        <v>1.704182551781197E-2</v>
      </c>
      <c r="N48" s="20">
        <v>9.723416231457449E-3</v>
      </c>
      <c r="O48" s="20">
        <v>9.9521635692840782E-3</v>
      </c>
      <c r="P48" s="20">
        <v>9.989505507892904E-3</v>
      </c>
      <c r="Q48" s="20">
        <v>1.0801453212540224E-2</v>
      </c>
      <c r="R48" s="20">
        <v>1.24721811221844E-2</v>
      </c>
      <c r="S48" s="20">
        <v>8.9377756974053923E-3</v>
      </c>
      <c r="T48" s="20">
        <v>9.2039010003563959E-3</v>
      </c>
      <c r="U48" s="20">
        <v>5.0865314952963647E-3</v>
      </c>
      <c r="V48" s="20">
        <v>-7.185077878492474E-2</v>
      </c>
    </row>
    <row r="49" spans="1:22" ht="20.25" customHeight="1" x14ac:dyDescent="0.25">
      <c r="A49" s="47"/>
      <c r="B49" s="10" t="s">
        <v>5</v>
      </c>
      <c r="C49" s="20">
        <v>6.0511522699570497E-2</v>
      </c>
      <c r="D49" s="20">
        <v>5.229429486164161E-2</v>
      </c>
      <c r="E49" s="20">
        <v>4.7344047106258058E-2</v>
      </c>
      <c r="F49" s="20">
        <v>0.11164271244156732</v>
      </c>
      <c r="G49" s="20">
        <v>8.5922203464446234E-2</v>
      </c>
      <c r="H49" s="20">
        <v>8.4667026285501823E-2</v>
      </c>
      <c r="I49" s="20">
        <v>9.4335984441542786E-2</v>
      </c>
      <c r="J49" s="20">
        <v>8.4367685136079285E-2</v>
      </c>
      <c r="K49" s="20">
        <v>0.11664750913542332</v>
      </c>
      <c r="L49" s="20">
        <v>8.5810080081216267E-2</v>
      </c>
      <c r="M49" s="20">
        <v>9.1117554222061026E-2</v>
      </c>
      <c r="N49" s="20">
        <v>9.1030800928051159E-2</v>
      </c>
      <c r="O49" s="20">
        <v>8.2255153016629112E-2</v>
      </c>
      <c r="P49" s="20">
        <v>5.03164651842265E-2</v>
      </c>
      <c r="Q49" s="20">
        <v>3.449528045358452E-2</v>
      </c>
      <c r="R49" s="20">
        <v>6.9398176205479389E-2</v>
      </c>
      <c r="S49" s="20">
        <v>6.6961528531327863E-2</v>
      </c>
      <c r="T49" s="20">
        <v>0.11947619009977228</v>
      </c>
      <c r="U49" s="20">
        <v>0.11629801377185012</v>
      </c>
      <c r="V49" s="20">
        <v>2.3696989051197992E-2</v>
      </c>
    </row>
    <row r="50" spans="1:22" ht="30" customHeight="1" x14ac:dyDescent="0.25">
      <c r="A50" s="47"/>
      <c r="B50" s="11" t="s">
        <v>6</v>
      </c>
      <c r="C50" s="21">
        <v>0.46231343271504532</v>
      </c>
      <c r="D50" s="21">
        <v>0.46653710704779683</v>
      </c>
      <c r="E50" s="21">
        <v>0.44771516040877701</v>
      </c>
      <c r="F50" s="21">
        <v>0.47221945473780824</v>
      </c>
      <c r="G50" s="21">
        <v>0.45827658660009285</v>
      </c>
      <c r="H50" s="21">
        <v>0.44894889931810522</v>
      </c>
      <c r="I50" s="21">
        <v>0.42759599318677499</v>
      </c>
      <c r="J50" s="21">
        <v>0.39318870122820604</v>
      </c>
      <c r="K50" s="21">
        <v>0.39124935272271877</v>
      </c>
      <c r="L50" s="21">
        <v>0.34469262962124914</v>
      </c>
      <c r="M50" s="21">
        <v>0.37313979734706848</v>
      </c>
      <c r="N50" s="21">
        <v>0.3812186073383852</v>
      </c>
      <c r="O50" s="21">
        <v>0.3896412661362656</v>
      </c>
      <c r="P50" s="21">
        <v>0.37890358906242882</v>
      </c>
      <c r="Q50" s="21">
        <v>0.36854073952749733</v>
      </c>
      <c r="R50" s="21">
        <v>0.38046417849772607</v>
      </c>
      <c r="S50" s="21">
        <v>0.3658820358326218</v>
      </c>
      <c r="T50" s="21">
        <v>0.3951934082681301</v>
      </c>
      <c r="U50" s="21">
        <v>0.40948841731153185</v>
      </c>
      <c r="V50" s="21">
        <v>0.28996505043242471</v>
      </c>
    </row>
    <row r="51" spans="1:22" ht="20.25" customHeight="1" x14ac:dyDescent="0.25">
      <c r="A51" s="47"/>
      <c r="B51" s="10"/>
      <c r="C51" s="22"/>
      <c r="D51" s="22"/>
      <c r="E51" s="22"/>
      <c r="F51" s="22"/>
      <c r="G51" s="22"/>
      <c r="H51" s="22"/>
      <c r="I51" s="22"/>
      <c r="J51" s="22"/>
      <c r="K51" s="22"/>
      <c r="L51" s="22"/>
      <c r="M51" s="22"/>
      <c r="N51" s="22"/>
      <c r="O51" s="22"/>
      <c r="P51" s="22"/>
      <c r="Q51" s="22"/>
      <c r="R51" s="22"/>
      <c r="S51" s="22"/>
      <c r="T51" s="22"/>
      <c r="U51" s="22"/>
      <c r="V51" s="22"/>
    </row>
    <row r="52" spans="1:22" ht="20.25" customHeight="1" x14ac:dyDescent="0.25">
      <c r="A52" s="47"/>
      <c r="B52" s="10" t="s">
        <v>18</v>
      </c>
      <c r="C52" s="20">
        <v>0.49325766906242197</v>
      </c>
      <c r="D52" s="20">
        <v>0.57673374311502168</v>
      </c>
      <c r="E52" s="20">
        <v>0.53351979213663192</v>
      </c>
      <c r="F52" s="20">
        <v>0.56884647894244345</v>
      </c>
      <c r="G52" s="20">
        <v>0.5364562628523033</v>
      </c>
      <c r="H52" s="20">
        <v>0.51970213192107728</v>
      </c>
      <c r="I52" s="20">
        <v>0.47612677980002993</v>
      </c>
      <c r="J52" s="20">
        <v>0.38097662590068349</v>
      </c>
      <c r="K52" s="20">
        <v>0.4162089813663119</v>
      </c>
      <c r="L52" s="20">
        <v>0.42420662781886542</v>
      </c>
      <c r="M52" s="20">
        <v>0.38232160765944934</v>
      </c>
      <c r="N52" s="20">
        <v>0.37838742968181704</v>
      </c>
      <c r="O52" s="20">
        <v>0.40339522042143083</v>
      </c>
      <c r="P52" s="20">
        <v>0.4113072195782308</v>
      </c>
      <c r="Q52" s="20">
        <v>0.39672204281579071</v>
      </c>
      <c r="R52" s="20">
        <v>0.39979019779794966</v>
      </c>
      <c r="S52" s="20">
        <v>0.36421935950994189</v>
      </c>
      <c r="T52" s="20">
        <v>0.38936777903480713</v>
      </c>
      <c r="U52" s="20">
        <v>0.37313406950190808</v>
      </c>
      <c r="V52" s="20">
        <v>0.34957183224202737</v>
      </c>
    </row>
    <row r="53" spans="1:22" ht="20.25" customHeight="1" x14ac:dyDescent="0.25">
      <c r="A53" s="47"/>
      <c r="B53" s="10" t="s">
        <v>19</v>
      </c>
      <c r="C53" s="20">
        <v>1.5634242799919575</v>
      </c>
      <c r="D53" s="20">
        <v>1.1151180743255864</v>
      </c>
      <c r="E53" s="20">
        <v>1.1281935470802669</v>
      </c>
      <c r="F53" s="20">
        <v>1.2682631886530782</v>
      </c>
      <c r="G53" s="20">
        <v>1.6539362358438776</v>
      </c>
      <c r="H53" s="20">
        <v>1.8694376953397827</v>
      </c>
      <c r="I53" s="20">
        <v>1.3646810917632295</v>
      </c>
      <c r="J53" s="20">
        <v>1.5614363904610777</v>
      </c>
      <c r="K53" s="20">
        <v>1.4662926099737703</v>
      </c>
      <c r="L53" s="20">
        <v>1.4869220100004434</v>
      </c>
      <c r="M53" s="20">
        <v>1.4249654438677797</v>
      </c>
      <c r="N53" s="20">
        <v>1.2674723927403688</v>
      </c>
      <c r="O53" s="20">
        <v>1.1757921130204094</v>
      </c>
      <c r="P53" s="20">
        <v>1.2033365800448084</v>
      </c>
      <c r="Q53" s="20">
        <v>0.9858572865005617</v>
      </c>
      <c r="R53" s="20">
        <v>1.3814015636902863</v>
      </c>
      <c r="S53" s="20">
        <v>0.98525839585761887</v>
      </c>
      <c r="T53" s="20">
        <v>0.76830297996734287</v>
      </c>
      <c r="U53" s="20">
        <v>0.75488951843514451</v>
      </c>
      <c r="V53" s="20">
        <v>0.667696907474568</v>
      </c>
    </row>
    <row r="54" spans="1:22" ht="20.25" customHeight="1" x14ac:dyDescent="0.25">
      <c r="A54" s="47"/>
      <c r="B54" s="10" t="s">
        <v>13</v>
      </c>
      <c r="C54" s="20">
        <v>-0.23347237015577704</v>
      </c>
      <c r="D54" s="20">
        <v>-26.137259339413841</v>
      </c>
      <c r="E54" s="20">
        <v>12.171078137213993</v>
      </c>
      <c r="F54" s="20">
        <v>0.59581320486707656</v>
      </c>
      <c r="G54" s="20">
        <v>6.5592210739537418</v>
      </c>
      <c r="H54" s="20">
        <v>2.8507732808042752E-2</v>
      </c>
      <c r="I54" s="20">
        <v>-1.0410355985666109</v>
      </c>
      <c r="J54" s="20">
        <v>3.6149453749761244</v>
      </c>
      <c r="K54" s="20">
        <v>-13.032914129249695</v>
      </c>
      <c r="L54" s="20">
        <v>6.3543853919054261E-2</v>
      </c>
      <c r="M54" s="20">
        <v>-3.2003092210587947</v>
      </c>
      <c r="N54" s="20">
        <v>-3.9712405412110194</v>
      </c>
      <c r="O54" s="20">
        <v>7.6379737153023122</v>
      </c>
      <c r="P54" s="20">
        <v>-2.512838729162703</v>
      </c>
      <c r="Q54" s="20">
        <v>7.4185457309405276</v>
      </c>
      <c r="R54" s="20">
        <v>-1.5705012363401982</v>
      </c>
      <c r="S54" s="20">
        <v>3.4502242169762471</v>
      </c>
      <c r="T54" s="20">
        <v>3.1643948158046245</v>
      </c>
      <c r="U54" s="20">
        <v>14.816217985150164</v>
      </c>
      <c r="V54" s="20">
        <v>-1.6097686740989667</v>
      </c>
    </row>
    <row r="55" spans="1:22" ht="20.25" customHeight="1" x14ac:dyDescent="0.25">
      <c r="A55" s="47"/>
      <c r="B55" s="10" t="s">
        <v>14</v>
      </c>
      <c r="C55" s="20">
        <v>-7.6305982229858405E-3</v>
      </c>
      <c r="D55" s="20">
        <v>-2.2239265893075899E-4</v>
      </c>
      <c r="E55" s="20">
        <v>1.1408735312148366E-3</v>
      </c>
      <c r="F55" s="20">
        <v>3.3861282384810787E-2</v>
      </c>
      <c r="G55" s="20">
        <v>4.7271894054088159E-2</v>
      </c>
      <c r="H55" s="20">
        <v>2.0024448471940515E-2</v>
      </c>
      <c r="I55" s="20">
        <v>1.2127467928950919E-2</v>
      </c>
      <c r="J55" s="20">
        <v>1.1133039690131907E-2</v>
      </c>
      <c r="K55" s="20">
        <v>1.1876307803304398E-2</v>
      </c>
      <c r="L55" s="20">
        <v>1.5085891532446549E-2</v>
      </c>
      <c r="M55" s="20">
        <v>1.205725426299864E-2</v>
      </c>
      <c r="N55" s="20">
        <v>1.1353559861589035E-2</v>
      </c>
      <c r="O55" s="20">
        <v>9.5713859756627606E-3</v>
      </c>
      <c r="P55" s="20">
        <v>2.7824421123629373E-2</v>
      </c>
      <c r="Q55" s="20">
        <v>1.8247423655116224E-2</v>
      </c>
      <c r="R55" s="20">
        <v>8.8978052483517089E-3</v>
      </c>
      <c r="S55" s="20">
        <v>-5.7559933982398448E-4</v>
      </c>
      <c r="T55" s="20">
        <v>5.4868549005375744E-3</v>
      </c>
      <c r="U55" s="20">
        <v>-2.4006423099828256E-3</v>
      </c>
      <c r="V55" s="20">
        <v>2.5164450407266781E-3</v>
      </c>
    </row>
    <row r="56" spans="1:22" ht="27.75" customHeight="1" x14ac:dyDescent="0.25">
      <c r="A56" s="49"/>
      <c r="B56" s="11" t="s">
        <v>15</v>
      </c>
      <c r="C56" s="21">
        <v>0.46231349197454552</v>
      </c>
      <c r="D56" s="21">
        <v>0.46653702486068171</v>
      </c>
      <c r="E56" s="21">
        <v>0.44771518751725159</v>
      </c>
      <c r="F56" s="21">
        <v>0.47221945017453559</v>
      </c>
      <c r="G56" s="21">
        <v>0.45827669931966009</v>
      </c>
      <c r="H56" s="21">
        <v>0.44894885119574979</v>
      </c>
      <c r="I56" s="21">
        <v>0.42759593216676084</v>
      </c>
      <c r="J56" s="21">
        <v>0.391533417031525</v>
      </c>
      <c r="K56" s="21">
        <v>0.39124931281102371</v>
      </c>
      <c r="L56" s="21">
        <v>0.3446926441348519</v>
      </c>
      <c r="M56" s="21">
        <v>0.37313983230860504</v>
      </c>
      <c r="N56" s="21">
        <v>0.38121866441318031</v>
      </c>
      <c r="O56" s="21">
        <v>0.38964114945217077</v>
      </c>
      <c r="P56" s="21">
        <v>0.37890356833543737</v>
      </c>
      <c r="Q56" s="21">
        <v>0.36854070418289719</v>
      </c>
      <c r="R56" s="21">
        <v>0.38046418401379967</v>
      </c>
      <c r="S56" s="21">
        <v>0.36588195062782036</v>
      </c>
      <c r="T56" s="21">
        <v>0.39519328262639397</v>
      </c>
      <c r="U56" s="21">
        <v>0.40948836983140824</v>
      </c>
      <c r="V56" s="21">
        <v>0.28996509946898419</v>
      </c>
    </row>
    <row r="58" spans="1:22" x14ac:dyDescent="0.25">
      <c r="C58" s="23"/>
      <c r="D58" s="23"/>
      <c r="E58" s="23"/>
      <c r="F58" s="23"/>
      <c r="G58" s="23"/>
      <c r="H58" s="23"/>
      <c r="I58" s="23"/>
      <c r="J58" s="23"/>
      <c r="K58" s="23"/>
      <c r="L58" s="23"/>
      <c r="M58" s="23"/>
      <c r="N58" s="23"/>
      <c r="O58" s="23"/>
      <c r="P58" s="23"/>
      <c r="Q58" s="23"/>
      <c r="R58" s="23"/>
      <c r="S58" s="23"/>
      <c r="T58" s="23"/>
      <c r="U58" s="23"/>
      <c r="V58" s="23"/>
    </row>
    <row r="59" spans="1:22" x14ac:dyDescent="0.25">
      <c r="C59" s="23"/>
      <c r="D59" s="23"/>
      <c r="E59" s="23"/>
      <c r="F59" s="23"/>
      <c r="G59" s="23"/>
      <c r="H59" s="23"/>
      <c r="I59" s="23"/>
      <c r="J59" s="23"/>
      <c r="K59" s="23"/>
      <c r="L59" s="23"/>
      <c r="M59" s="23"/>
      <c r="N59" s="23"/>
      <c r="O59" s="23"/>
      <c r="P59" s="23"/>
      <c r="Q59" s="23"/>
      <c r="R59" s="23"/>
      <c r="S59" s="23"/>
      <c r="T59" s="23"/>
      <c r="U59" s="23"/>
      <c r="V59" s="23"/>
    </row>
  </sheetData>
  <mergeCells count="4">
    <mergeCell ref="C2:J4"/>
    <mergeCell ref="A9:A26"/>
    <mergeCell ref="A31:A41"/>
    <mergeCell ref="A46:A5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E49CE-13A4-4893-88E4-D0E6E89C2DA4}">
  <sheetPr>
    <tabColor theme="0"/>
  </sheetPr>
  <dimension ref="A2:V43"/>
  <sheetViews>
    <sheetView zoomScale="60" zoomScaleNormal="60" workbookViewId="0">
      <pane xSplit="2" ySplit="7" topLeftCell="C8" activePane="bottomRight" state="frozen"/>
      <selection activeCell="D31" sqref="D31"/>
      <selection pane="topRight" activeCell="D31" sqref="D31"/>
      <selection pane="bottomLeft" activeCell="D31" sqref="D31"/>
      <selection pane="bottomRight" activeCell="A27" sqref="A27"/>
    </sheetView>
  </sheetViews>
  <sheetFormatPr baseColWidth="10" defaultColWidth="11.44140625" defaultRowHeight="13.8" x14ac:dyDescent="0.25"/>
  <cols>
    <col min="1" max="1" width="45.109375" style="1" customWidth="1"/>
    <col min="2" max="2" width="42.109375" style="1" bestFit="1" customWidth="1"/>
    <col min="3" max="3" width="21.88671875" style="1" bestFit="1" customWidth="1"/>
    <col min="4" max="22" width="22.33203125" style="2" bestFit="1" customWidth="1"/>
    <col min="23" max="16384" width="11.44140625" style="1"/>
  </cols>
  <sheetData>
    <row r="2" spans="1:22" ht="15" customHeight="1" x14ac:dyDescent="0.25">
      <c r="C2" s="44" t="s">
        <v>20</v>
      </c>
      <c r="D2" s="45"/>
      <c r="E2" s="45"/>
      <c r="F2" s="45"/>
      <c r="G2" s="45"/>
      <c r="H2" s="45"/>
      <c r="I2" s="45"/>
      <c r="J2" s="45"/>
    </row>
    <row r="3" spans="1:22" ht="15" customHeight="1" x14ac:dyDescent="0.25">
      <c r="C3" s="44"/>
      <c r="D3" s="45"/>
      <c r="E3" s="45"/>
      <c r="F3" s="45"/>
      <c r="G3" s="45"/>
      <c r="H3" s="45"/>
      <c r="I3" s="45"/>
      <c r="J3" s="45"/>
    </row>
    <row r="4" spans="1:22" ht="15" customHeight="1" x14ac:dyDescent="0.25">
      <c r="C4" s="44"/>
      <c r="D4" s="45"/>
      <c r="E4" s="45"/>
      <c r="F4" s="45"/>
      <c r="G4" s="45"/>
      <c r="H4" s="45"/>
      <c r="I4" s="45"/>
      <c r="J4" s="45"/>
    </row>
    <row r="7" spans="1:22" ht="25.5" customHeight="1" x14ac:dyDescent="0.25">
      <c r="B7" s="3" t="s">
        <v>1</v>
      </c>
      <c r="C7" s="4">
        <v>1996</v>
      </c>
      <c r="D7" s="4">
        <v>1997</v>
      </c>
      <c r="E7" s="4">
        <v>1998</v>
      </c>
      <c r="F7" s="4">
        <v>1999</v>
      </c>
      <c r="G7" s="4">
        <v>2000</v>
      </c>
      <c r="H7" s="4">
        <v>2001</v>
      </c>
      <c r="I7" s="4">
        <v>2002</v>
      </c>
      <c r="J7" s="4">
        <v>2003</v>
      </c>
      <c r="K7" s="4">
        <v>2004</v>
      </c>
      <c r="L7" s="4">
        <v>2005</v>
      </c>
      <c r="M7" s="4">
        <v>2006</v>
      </c>
      <c r="N7" s="4">
        <v>2007</v>
      </c>
      <c r="O7" s="4">
        <v>2008</v>
      </c>
      <c r="P7" s="4">
        <v>2009</v>
      </c>
      <c r="Q7" s="4">
        <v>2010</v>
      </c>
      <c r="R7" s="4">
        <v>2011</v>
      </c>
      <c r="S7" s="4">
        <v>2012</v>
      </c>
      <c r="T7" s="4">
        <v>2013</v>
      </c>
      <c r="U7" s="4">
        <v>2014</v>
      </c>
      <c r="V7" s="4">
        <v>2015</v>
      </c>
    </row>
    <row r="8" spans="1:22" ht="20.25" customHeight="1" x14ac:dyDescent="0.25">
      <c r="B8" s="5"/>
      <c r="C8" s="6"/>
      <c r="D8" s="22"/>
      <c r="E8" s="22"/>
      <c r="F8" s="22"/>
      <c r="G8" s="22"/>
      <c r="H8" s="22"/>
      <c r="I8" s="22"/>
      <c r="J8" s="22"/>
      <c r="K8" s="22"/>
      <c r="L8" s="22"/>
      <c r="M8" s="22"/>
      <c r="N8" s="22"/>
      <c r="O8" s="22"/>
      <c r="P8" s="22"/>
      <c r="Q8" s="22"/>
      <c r="R8" s="22"/>
      <c r="S8" s="22"/>
      <c r="T8" s="22"/>
      <c r="U8" s="22"/>
      <c r="V8" s="22"/>
    </row>
    <row r="9" spans="1:22" ht="25.5" customHeight="1" x14ac:dyDescent="0.25">
      <c r="A9" s="46" t="s">
        <v>23</v>
      </c>
      <c r="B9" s="7" t="s">
        <v>2</v>
      </c>
      <c r="C9" s="8"/>
      <c r="D9" s="8">
        <f>[6]indicateurs!C$9/1000</f>
        <v>10584.531000000001</v>
      </c>
      <c r="E9" s="8">
        <f>[6]indicateurs!D$9/1000</f>
        <v>11405.194</v>
      </c>
      <c r="F9" s="8">
        <f>[6]indicateurs!E$9/1000</f>
        <v>12012.486000000001</v>
      </c>
      <c r="G9" s="8">
        <f>[6]indicateurs!F$9/1000</f>
        <v>11803.465</v>
      </c>
      <c r="H9" s="8">
        <f>[6]indicateurs!G$9/1000</f>
        <v>12153.325000000001</v>
      </c>
      <c r="I9" s="8">
        <f>[6]indicateurs!H$9/1000</f>
        <v>12492.859</v>
      </c>
      <c r="J9" s="8">
        <f>[6]indicateurs!I$9/1000</f>
        <v>12883.612999999999</v>
      </c>
      <c r="K9" s="8">
        <f>[6]indicateurs!J$9/1000</f>
        <v>13379.955</v>
      </c>
      <c r="L9" s="8">
        <f>[6]indicateurs!K$9/1000</f>
        <v>13242.275</v>
      </c>
      <c r="M9" s="8">
        <f>[6]indicateurs!L$9/1000</f>
        <v>13728.594999999999</v>
      </c>
      <c r="N9" s="8">
        <f>[6]indicateurs!M$9/1000</f>
        <v>14217.858</v>
      </c>
      <c r="O9" s="8">
        <f>[6]indicateurs!N$9/1000</f>
        <v>15282.928</v>
      </c>
      <c r="P9" s="8">
        <f>[6]indicateurs!O$9/1000</f>
        <v>17185.575000000001</v>
      </c>
      <c r="Q9" s="8">
        <f>[6]indicateurs!P$9/1000</f>
        <v>18111.715</v>
      </c>
      <c r="R9" s="8">
        <f>[6]indicateurs!Q$9/1000</f>
        <v>17413.154999999999</v>
      </c>
      <c r="S9" s="8">
        <f>[6]indicateurs!R$9/1000</f>
        <v>20006.016</v>
      </c>
      <c r="T9" s="8">
        <f>[6]indicateurs!S$9/1000</f>
        <v>22598.185000000001</v>
      </c>
      <c r="U9" s="8">
        <f>[6]indicateurs!T$9/1000</f>
        <v>25385.027999999998</v>
      </c>
      <c r="V9" s="8">
        <f>[7]PIB!$U$4/1000</f>
        <v>28691.265106894563</v>
      </c>
    </row>
    <row r="10" spans="1:22" ht="21" x14ac:dyDescent="0.25">
      <c r="A10" s="47"/>
      <c r="B10" s="13" t="s">
        <v>27</v>
      </c>
      <c r="C10" s="14"/>
      <c r="D10" s="14">
        <f>D13-SUM(D$11:D$12)</f>
        <v>1817.3999999999996</v>
      </c>
      <c r="E10" s="14">
        <f t="shared" ref="E10:I10" si="0">E13-SUM(E$11:E$12)</f>
        <v>2012.1110000000008</v>
      </c>
      <c r="F10" s="14">
        <f t="shared" si="0"/>
        <v>2036.0999999999985</v>
      </c>
      <c r="G10" s="14">
        <f t="shared" si="0"/>
        <v>2105.7659999999996</v>
      </c>
      <c r="H10" s="14">
        <f t="shared" si="0"/>
        <v>2034.5990000000002</v>
      </c>
      <c r="I10" s="14">
        <f t="shared" si="0"/>
        <v>2259.4490000000005</v>
      </c>
      <c r="J10" s="14">
        <f>J13-SUM(J$11:J$12)</f>
        <v>2636.2839999999997</v>
      </c>
      <c r="K10" s="14">
        <f>K13-SUM(K$11:K$12)</f>
        <v>2710.5269999999982</v>
      </c>
      <c r="L10" s="14">
        <f t="shared" ref="L10:T10" si="1">L13-SUM(L$11:L$12)</f>
        <v>2307.3329999999987</v>
      </c>
      <c r="M10" s="14">
        <f t="shared" si="1"/>
        <v>2314.8529999999992</v>
      </c>
      <c r="N10" s="14">
        <f t="shared" si="1"/>
        <v>2263.4020000000019</v>
      </c>
      <c r="O10" s="14">
        <f t="shared" si="1"/>
        <v>2322.8959999999988</v>
      </c>
      <c r="P10" s="14">
        <f t="shared" si="1"/>
        <v>2673.2870000000021</v>
      </c>
      <c r="Q10" s="14">
        <f t="shared" si="1"/>
        <v>2634.8040000000001</v>
      </c>
      <c r="R10" s="14">
        <f t="shared" si="1"/>
        <v>3498.7030000000013</v>
      </c>
      <c r="S10" s="14">
        <f t="shared" si="1"/>
        <v>3797.498999999998</v>
      </c>
      <c r="T10" s="14">
        <f t="shared" si="1"/>
        <v>3752.5330000000031</v>
      </c>
      <c r="U10" s="14">
        <f>U13-SUM(U$11:U$12)</f>
        <v>4233.9939999999988</v>
      </c>
      <c r="V10" s="14">
        <f>Courant!V10/(Courant!$V$13/Volume!$V$13)</f>
        <v>5252.8832782426689</v>
      </c>
    </row>
    <row r="11" spans="1:22" ht="21" x14ac:dyDescent="0.25">
      <c r="A11" s="47"/>
      <c r="B11" s="13" t="s">
        <v>28</v>
      </c>
      <c r="C11" s="14"/>
      <c r="D11" s="14">
        <f>(SUM('[6]1997'!$R$57:$AR$57)-SUM('[6]1997'!$R$112:$AR$112))/1000</f>
        <v>2139.1669999999999</v>
      </c>
      <c r="E11" s="14">
        <f>(SUM('[6]1998'!$R$57:$AR$57)-SUM('[6]1998'!$R$112:$AR$112))/1000</f>
        <v>2332.6550000000002</v>
      </c>
      <c r="F11" s="14">
        <f>(SUM('[6]1999'!$R$57:$AR$57)-SUM('[6]1999'!$R$112:$AR$112))/1000</f>
        <v>2504.8249999999998</v>
      </c>
      <c r="G11" s="14">
        <f>(SUM('[6]2000'!$R$57:$AR$57)-SUM('[6]2000'!$R$112:$AR$112))/1000</f>
        <v>2368.4050000000002</v>
      </c>
      <c r="H11" s="14">
        <f>(SUM('[6]2001'!$R$57:$AR$57)-SUM('[6]2001'!$R$112:$AR$112))/1000</f>
        <v>2393.36</v>
      </c>
      <c r="I11" s="14">
        <f>(SUM('[6]2002'!$R$57:$AR$57)-SUM('[6]2002'!$R$112:$AR$112))/1000</f>
        <v>2507.5949999999998</v>
      </c>
      <c r="J11" s="14">
        <f>(SUM('[6]2003'!$R$57:$AR$57)-SUM('[6]2003'!$R$112:$AR$112))/1000</f>
        <v>2419.0250000000001</v>
      </c>
      <c r="K11" s="14">
        <f>(SUM('[6]2004'!$R$57:$AR$57)-SUM('[6]2004'!$R$112:$AR$112))/1000</f>
        <v>2475.4769999999999</v>
      </c>
      <c r="L11" s="14">
        <f>(SUM('[6]2005'!$R$57:$AR$57)-SUM('[6]2005'!$R$112:$AR$112))/1000</f>
        <v>2408.498</v>
      </c>
      <c r="M11" s="14">
        <f>(SUM('[6]2006'!$R$57:$AR$57)-SUM('[6]2006'!$R$112:$AR$112))/1000</f>
        <v>2786.92</v>
      </c>
      <c r="N11" s="14">
        <f>(SUM('[6]2007'!$R$57:$AR$57)-SUM('[6]2007'!$R$112:$AR$112))/1000</f>
        <v>2915.2950000000001</v>
      </c>
      <c r="O11" s="14">
        <f>(SUM('[6]2008'!$R$57:$AR$57)-SUM('[6]2008'!$R$112:$AR$112))/1000</f>
        <v>3193.0909999999999</v>
      </c>
      <c r="P11" s="14">
        <f>(SUM('[6]2009'!$R$57:$AR$57)-SUM('[6]2009'!$R$112:$AR$112))/1000</f>
        <v>3473.8090000000002</v>
      </c>
      <c r="Q11" s="14">
        <f>(SUM('[6]2010'!$R$57:$AR$57)-SUM('[6]2010'!$R$112:$AR$112))/1000</f>
        <v>3598.029</v>
      </c>
      <c r="R11" s="14">
        <f>(SUM('[6]2011'!$R$57:$AR$57)-SUM('[6]2011'!$R$112:$AR$112))/1000</f>
        <v>3103.9169999999999</v>
      </c>
      <c r="S11" s="14">
        <f>(SUM('[6]2012'!$R$57:$AR$57)-SUM('[6]2012'!$R$112:$AR$112))/1000</f>
        <v>4017.614</v>
      </c>
      <c r="T11" s="14">
        <f>(SUM('[6]2013'!$R$57:$AR$57)-SUM('[6]2013'!$R$112:$AR$112))/1000</f>
        <v>5057.7780000000002</v>
      </c>
      <c r="U11" s="14">
        <f>(SUM('[6]2014'!$R$57:$AR$57)-SUM('[6]2014'!$R$112:$AR$112))/1000</f>
        <v>5653.7269999999999</v>
      </c>
      <c r="V11" s="14">
        <f>Courant!V11/(Courant!$V$13/Volume!$V$13)</f>
        <v>5756.2332370642116</v>
      </c>
    </row>
    <row r="12" spans="1:22" ht="21" x14ac:dyDescent="0.25">
      <c r="A12" s="47"/>
      <c r="B12" s="13" t="s">
        <v>29</v>
      </c>
      <c r="C12" s="14"/>
      <c r="D12" s="14">
        <f>(SUM('[6]1997'!$AS$57:$BG$57)-SUM('[6]1997'!$AS$112:$BG$112))/1000</f>
        <v>5898.0910000000003</v>
      </c>
      <c r="E12" s="14">
        <f>(SUM('[6]1998'!$AS$57:$BG$57)-SUM('[6]1998'!$AS$112:$BG$112))/1000</f>
        <v>6359.8710000000001</v>
      </c>
      <c r="F12" s="14">
        <f>(SUM('[6]1999'!$AS$57:$BG$57)-SUM('[6]1999'!$AS$112:$BG$112))/1000</f>
        <v>6764.2150000000001</v>
      </c>
      <c r="G12" s="14">
        <f>(SUM('[6]2000'!$AS$57:$BG$57)-SUM('[6]2000'!$AS$112:$BG$112))/1000</f>
        <v>6814.04</v>
      </c>
      <c r="H12" s="14">
        <f>(SUM('[6]2001'!$AS$57:$BG$57)-SUM('[6]2001'!$AS$112:$BG$112))/1000</f>
        <v>7113.69</v>
      </c>
      <c r="I12" s="14">
        <f>(SUM('[6]2002'!$AS$57:$BG$57)-SUM('[6]2002'!$AS$112:$BG$112))/1000</f>
        <v>7021.77</v>
      </c>
      <c r="J12" s="14">
        <f>(SUM('[6]2003'!$AS$57:$BG$57)-SUM('[6]2003'!$AS$112:$BG$112))/1000</f>
        <v>7032.26</v>
      </c>
      <c r="K12" s="14">
        <f>(SUM('[6]2004'!$AS$57:$BG$57)-SUM('[6]2004'!$AS$112:$BG$112))/1000</f>
        <v>7217.5820000000003</v>
      </c>
      <c r="L12" s="14">
        <f>(SUM('[6]2005'!$AS$57:$BG$57)-SUM('[6]2005'!$AS$112:$BG$112))/1000</f>
        <v>7481.9780000000001</v>
      </c>
      <c r="M12" s="14">
        <f>(SUM('[6]2006'!$AS$57:$BG$57)-SUM('[6]2006'!$AS$112:$BG$112))/1000</f>
        <v>7624.2110000000002</v>
      </c>
      <c r="N12" s="14">
        <f>(SUM('[6]2007'!$AS$57:$BG$57)-SUM('[6]2007'!$AS$112:$BG$112))/1000</f>
        <v>8007.1809999999996</v>
      </c>
      <c r="O12" s="14">
        <f>(SUM('[6]2008'!$AS$57:$BG$57)-SUM('[6]2008'!$AS$112:$BG$112))/1000</f>
        <v>8709.7950000000001</v>
      </c>
      <c r="P12" s="14">
        <f>(SUM('[6]2009'!$AS$57:$BG$57)-SUM('[6]2009'!$AS$112:$BG$112))/1000</f>
        <v>9768.2379999999994</v>
      </c>
      <c r="Q12" s="14">
        <f>(SUM('[6]2010'!$AS$57:$BG$57)-SUM('[6]2010'!$AS$112:$BG$112))/1000</f>
        <v>10471.562</v>
      </c>
      <c r="R12" s="14">
        <f>(SUM('[6]2011'!$AS$57:$BG$57)-SUM('[6]2011'!$AS$112:$BG$112))/1000</f>
        <v>9936.5939999999991</v>
      </c>
      <c r="S12" s="14">
        <f>(SUM('[6]2012'!$AS$57:$BG$57)-SUM('[6]2012'!$AS$112:$BG$112))/1000</f>
        <v>11099.218000000001</v>
      </c>
      <c r="T12" s="14">
        <f>(SUM('[6]2013'!$AS$57:$BG$57)-SUM('[6]2013'!$AS$112:$BG$112))/1000</f>
        <v>12162.572</v>
      </c>
      <c r="U12" s="14">
        <f>(SUM('[6]2014'!$AS$57:$BG$57)-SUM('[6]2014'!$AS$112:$BG$112))/1000</f>
        <v>13775.949000000001</v>
      </c>
      <c r="V12" s="14">
        <f>Courant!V12/(Courant!$V$13/Volume!$V$13)</f>
        <v>15485.875598300496</v>
      </c>
    </row>
    <row r="13" spans="1:22" ht="20.25" customHeight="1" x14ac:dyDescent="0.25">
      <c r="A13" s="47"/>
      <c r="B13" s="34" t="s">
        <v>3</v>
      </c>
      <c r="C13" s="35"/>
      <c r="D13" s="35">
        <f>[6]indicateurs!C$3/1000</f>
        <v>9854.6579999999994</v>
      </c>
      <c r="E13" s="35">
        <f>[6]indicateurs!D$3/1000</f>
        <v>10704.637000000001</v>
      </c>
      <c r="F13" s="35">
        <f>[6]indicateurs!E$3/1000</f>
        <v>11305.14</v>
      </c>
      <c r="G13" s="35">
        <f>[6]indicateurs!F$3/1000</f>
        <v>11288.210999999999</v>
      </c>
      <c r="H13" s="35">
        <f>[6]indicateurs!G$3/1000</f>
        <v>11541.648999999999</v>
      </c>
      <c r="I13" s="35">
        <f>[6]indicateurs!H$3/1000</f>
        <v>11788.814</v>
      </c>
      <c r="J13" s="35">
        <f>[6]indicateurs!I$3/1000</f>
        <v>12087.569</v>
      </c>
      <c r="K13" s="35">
        <f>[6]indicateurs!J$3/1000</f>
        <v>12403.585999999999</v>
      </c>
      <c r="L13" s="35">
        <f>[6]indicateurs!K$3/1000</f>
        <v>12197.808999999999</v>
      </c>
      <c r="M13" s="35">
        <f>[6]indicateurs!L$3/1000</f>
        <v>12725.984</v>
      </c>
      <c r="N13" s="35">
        <f>[6]indicateurs!M$3/1000</f>
        <v>13185.878000000001</v>
      </c>
      <c r="O13" s="35">
        <f>[6]indicateurs!N$3/1000</f>
        <v>14225.781999999999</v>
      </c>
      <c r="P13" s="35">
        <f>[6]indicateurs!O$3/1000</f>
        <v>15915.334000000001</v>
      </c>
      <c r="Q13" s="35">
        <f>[6]indicateurs!P$3/1000</f>
        <v>16704.395</v>
      </c>
      <c r="R13" s="35">
        <f>[6]indicateurs!Q$3/1000</f>
        <v>16539.214</v>
      </c>
      <c r="S13" s="35">
        <f>[6]indicateurs!R$3/1000</f>
        <v>18914.330999999998</v>
      </c>
      <c r="T13" s="35">
        <f>[6]indicateurs!S$3/1000</f>
        <v>20972.883000000002</v>
      </c>
      <c r="U13" s="35">
        <f>[6]indicateurs!T$3/1000</f>
        <v>23663.67</v>
      </c>
      <c r="V13" s="35">
        <f>([7]Prod_produits!V104-[7]Conso_intermediaire!V104)/1000</f>
        <v>26494.992113607375</v>
      </c>
    </row>
    <row r="14" spans="1:22" ht="20.25" customHeight="1" x14ac:dyDescent="0.25">
      <c r="A14" s="47"/>
      <c r="B14" s="5" t="s">
        <v>4</v>
      </c>
      <c r="C14" s="9"/>
      <c r="D14" s="9">
        <f>SUM([6]indicateurs!C$4:C$6)/1000</f>
        <v>729.87300000000005</v>
      </c>
      <c r="E14" s="9">
        <f>SUM([6]indicateurs!D$4:D$6)/1000</f>
        <v>700.55700000000002</v>
      </c>
      <c r="F14" s="9">
        <f>SUM([6]indicateurs!E$4:E$6)/1000</f>
        <v>707.346</v>
      </c>
      <c r="G14" s="9">
        <f>SUM([6]indicateurs!F$4:F$6)/1000</f>
        <v>515.25400000000002</v>
      </c>
      <c r="H14" s="9">
        <f>SUM([6]indicateurs!G$4:G$6)/1000</f>
        <v>611.67600000000004</v>
      </c>
      <c r="I14" s="9">
        <f>SUM([6]indicateurs!H$4:H$6)/1000</f>
        <v>704.04499999999996</v>
      </c>
      <c r="J14" s="9">
        <f>SUM([6]indicateurs!I$4:I$6)/1000</f>
        <v>796.04399999999998</v>
      </c>
      <c r="K14" s="9">
        <f>SUM([6]indicateurs!J$4:J$6)/1000</f>
        <v>976.36900000000003</v>
      </c>
      <c r="L14" s="9">
        <f>SUM([6]indicateurs!K$4:K$6)/1000</f>
        <v>1044.4659999999999</v>
      </c>
      <c r="M14" s="9">
        <f>SUM([6]indicateurs!L$4:L$6)/1000</f>
        <v>1002.611</v>
      </c>
      <c r="N14" s="9">
        <f>SUM([6]indicateurs!M$4:M$6)/1000</f>
        <v>1031.98</v>
      </c>
      <c r="O14" s="9">
        <f>SUM([6]indicateurs!N$4:N$6)/1000</f>
        <v>1057.146</v>
      </c>
      <c r="P14" s="9">
        <f>SUM([6]indicateurs!O$4:O$6)/1000</f>
        <v>1270.241</v>
      </c>
      <c r="Q14" s="9">
        <f>SUM([6]indicateurs!P$4:P$6)/1000</f>
        <v>1407.32</v>
      </c>
      <c r="R14" s="9">
        <f>SUM([6]indicateurs!Q$4:Q$6)/1000</f>
        <v>873.94100000000003</v>
      </c>
      <c r="S14" s="9">
        <f>SUM([6]indicateurs!R$4:R$6)/1000</f>
        <v>1091.6849999999999</v>
      </c>
      <c r="T14" s="9">
        <f>SUM([6]indicateurs!S$4:S$6)/1000</f>
        <v>1625.3019999999999</v>
      </c>
      <c r="U14" s="9">
        <f>SUM([6]indicateurs!T$4:T$6)/1000</f>
        <v>1721.3579999999999</v>
      </c>
      <c r="V14" s="9">
        <f>V9-V13</f>
        <v>2196.272993287188</v>
      </c>
    </row>
    <row r="15" spans="1:22" ht="20.25" customHeight="1" x14ac:dyDescent="0.25">
      <c r="A15" s="47"/>
      <c r="B15" s="10" t="s">
        <v>5</v>
      </c>
      <c r="C15" s="9"/>
      <c r="D15" s="9">
        <f>[6]indicateurs!C$17/1000</f>
        <v>2432.5520000000001</v>
      </c>
      <c r="E15" s="9">
        <f>[6]indicateurs!D$17/1000</f>
        <v>2729.65</v>
      </c>
      <c r="F15" s="9">
        <f>[6]indicateurs!E$17/1000</f>
        <v>2659.2440000000001</v>
      </c>
      <c r="G15" s="9">
        <f>[6]indicateurs!F$17/1000</f>
        <v>2707.7420000000002</v>
      </c>
      <c r="H15" s="9">
        <f>[6]indicateurs!G$17/1000</f>
        <v>2776.9119999999998</v>
      </c>
      <c r="I15" s="9">
        <f>[6]indicateurs!H$17/1000</f>
        <v>3001.0059999999999</v>
      </c>
      <c r="J15" s="9">
        <f>[6]indicateurs!I$17/1000</f>
        <v>3096.1590000000001</v>
      </c>
      <c r="K15" s="9">
        <f>[6]indicateurs!J$17/1000</f>
        <v>3591.06</v>
      </c>
      <c r="L15" s="9">
        <f>[6]indicateurs!K$17/1000</f>
        <v>4171.1040000000003</v>
      </c>
      <c r="M15" s="9">
        <f>[6]indicateurs!L$17/1000</f>
        <v>4226.6540000000005</v>
      </c>
      <c r="N15" s="9">
        <f>[6]indicateurs!M$17/1000</f>
        <v>4333.0439999999999</v>
      </c>
      <c r="O15" s="9">
        <f>[6]indicateurs!N$17/1000</f>
        <v>4443.5659999999998</v>
      </c>
      <c r="P15" s="9">
        <f>[6]indicateurs!O$17/1000</f>
        <v>5248.8890000000001</v>
      </c>
      <c r="Q15" s="9">
        <f>[6]indicateurs!P$17/1000</f>
        <v>5653.0929999999998</v>
      </c>
      <c r="R15" s="9">
        <f>[6]indicateurs!Q$17/1000</f>
        <v>4455.4380000000001</v>
      </c>
      <c r="S15" s="9">
        <f>[6]indicateurs!R$17/1000</f>
        <v>6257.2640000000001</v>
      </c>
      <c r="T15" s="9">
        <f>[6]indicateurs!S$17/1000</f>
        <v>6174.58</v>
      </c>
      <c r="U15" s="9">
        <f>[6]indicateurs!T$17/1000</f>
        <v>6680.5169999999998</v>
      </c>
      <c r="V15" s="9">
        <f>[7]Importations!V104/1000</f>
        <v>7840.3055213878852</v>
      </c>
    </row>
    <row r="16" spans="1:22" ht="20.25" customHeight="1" x14ac:dyDescent="0.25">
      <c r="A16" s="47"/>
      <c r="B16" s="11" t="s">
        <v>6</v>
      </c>
      <c r="C16" s="12"/>
      <c r="D16" s="12">
        <f>SUM(D$13:D$15)</f>
        <v>13017.082999999999</v>
      </c>
      <c r="E16" s="12">
        <f>SUM(E$13:E$15)</f>
        <v>14134.844000000001</v>
      </c>
      <c r="F16" s="12">
        <f>SUM(F$13:F$15)</f>
        <v>14671.73</v>
      </c>
      <c r="G16" s="12">
        <f t="shared" ref="G16:U16" si="2">SUM(G$13:G$15)</f>
        <v>14511.207</v>
      </c>
      <c r="H16" s="12">
        <f t="shared" si="2"/>
        <v>14930.236999999999</v>
      </c>
      <c r="I16" s="12">
        <f t="shared" si="2"/>
        <v>15493.865</v>
      </c>
      <c r="J16" s="12">
        <f t="shared" si="2"/>
        <v>15979.771999999999</v>
      </c>
      <c r="K16" s="12">
        <f t="shared" si="2"/>
        <v>16971.014999999999</v>
      </c>
      <c r="L16" s="12">
        <f t="shared" si="2"/>
        <v>17413.379000000001</v>
      </c>
      <c r="M16" s="12">
        <f t="shared" si="2"/>
        <v>17955.249000000003</v>
      </c>
      <c r="N16" s="12">
        <f t="shared" si="2"/>
        <v>18550.902000000002</v>
      </c>
      <c r="O16" s="12">
        <f t="shared" si="2"/>
        <v>19726.493999999999</v>
      </c>
      <c r="P16" s="12">
        <f t="shared" si="2"/>
        <v>22434.464</v>
      </c>
      <c r="Q16" s="12">
        <f t="shared" si="2"/>
        <v>23764.808000000001</v>
      </c>
      <c r="R16" s="12">
        <f t="shared" si="2"/>
        <v>21868.593000000001</v>
      </c>
      <c r="S16" s="12">
        <f t="shared" si="2"/>
        <v>26263.279999999999</v>
      </c>
      <c r="T16" s="12">
        <f t="shared" si="2"/>
        <v>28772.764999999999</v>
      </c>
      <c r="U16" s="12">
        <f t="shared" si="2"/>
        <v>32065.544999999998</v>
      </c>
      <c r="V16" s="12">
        <f>SUM(V$13:V$15)</f>
        <v>36531.570628282447</v>
      </c>
    </row>
    <row r="17" spans="1:22" ht="20.25" customHeight="1" x14ac:dyDescent="0.25">
      <c r="A17" s="47"/>
      <c r="B17" s="10"/>
      <c r="C17" s="6"/>
      <c r="D17" s="33"/>
      <c r="E17" s="33"/>
      <c r="F17" s="33"/>
      <c r="G17" s="33"/>
      <c r="H17" s="33"/>
      <c r="I17" s="33"/>
      <c r="J17" s="33"/>
      <c r="K17" s="33"/>
      <c r="L17" s="33"/>
      <c r="M17" s="33"/>
      <c r="N17" s="33"/>
      <c r="O17" s="33"/>
      <c r="P17" s="33"/>
      <c r="Q17" s="33"/>
      <c r="R17" s="33"/>
      <c r="S17" s="33"/>
      <c r="T17" s="33"/>
      <c r="U17" s="33"/>
      <c r="V17" s="33"/>
    </row>
    <row r="18" spans="1:22" ht="20.25" customHeight="1" x14ac:dyDescent="0.25">
      <c r="A18" s="48"/>
      <c r="B18" s="10" t="s">
        <v>18</v>
      </c>
      <c r="C18" s="9"/>
      <c r="D18" s="9">
        <f>[6]indicateurs!C$12/1000</f>
        <v>7980.7690000000002</v>
      </c>
      <c r="E18" s="9">
        <f>[6]indicateurs!D$12/1000</f>
        <v>8867.44</v>
      </c>
      <c r="F18" s="9">
        <f>[6]indicateurs!E$12/1000</f>
        <v>9391.3140000000003</v>
      </c>
      <c r="G18" s="9">
        <f>[6]indicateurs!F$12/1000</f>
        <v>9643.598</v>
      </c>
      <c r="H18" s="9">
        <f>[6]indicateurs!G$12/1000</f>
        <v>9956.4860000000008</v>
      </c>
      <c r="I18" s="9">
        <f>[6]indicateurs!H$12/1000</f>
        <v>9669.6010000000006</v>
      </c>
      <c r="J18" s="9">
        <f>[6]indicateurs!I$12/1000</f>
        <v>9905.8940000000002</v>
      </c>
      <c r="K18" s="9">
        <f>[6]indicateurs!J$12/1000</f>
        <v>10166.281999999999</v>
      </c>
      <c r="L18" s="9">
        <f>[6]indicateurs!K$12/1000</f>
        <v>10317.183999999999</v>
      </c>
      <c r="M18" s="9">
        <f>[6]indicateurs!L$12/1000</f>
        <v>10430.418</v>
      </c>
      <c r="N18" s="9">
        <f>[6]indicateurs!M$12/1000</f>
        <v>11141.093000000001</v>
      </c>
      <c r="O18" s="9">
        <f>[6]indicateurs!N$12/1000</f>
        <v>11518.344999999999</v>
      </c>
      <c r="P18" s="9">
        <f>[6]indicateurs!O$12/1000</f>
        <v>12777.449000000001</v>
      </c>
      <c r="Q18" s="9">
        <f>[6]indicateurs!P$12/1000</f>
        <v>13464.177</v>
      </c>
      <c r="R18" s="9">
        <f>[6]indicateurs!Q$12/1000</f>
        <v>13179.581</v>
      </c>
      <c r="S18" s="9">
        <f>[6]indicateurs!R$12/1000</f>
        <v>14579.727000000001</v>
      </c>
      <c r="T18" s="9">
        <f>[6]indicateurs!S$12/1000</f>
        <v>15391.027</v>
      </c>
      <c r="U18" s="9">
        <f>[6]indicateurs!T$12/1000</f>
        <v>17783.478999999999</v>
      </c>
      <c r="V18" s="9">
        <f>([7]Conso_finale_totale!V104)/1000</f>
        <v>19498.413231730199</v>
      </c>
    </row>
    <row r="19" spans="1:22" ht="20.25" customHeight="1" x14ac:dyDescent="0.25">
      <c r="A19" s="48"/>
      <c r="B19" s="13" t="s">
        <v>8</v>
      </c>
      <c r="C19" s="9"/>
      <c r="D19" s="14">
        <f>[4]Volume_Eclat_FBCF_CF!D16</f>
        <v>6400.4769045419671</v>
      </c>
      <c r="E19" s="14">
        <f>[4]Volume_Eclat_FBCF_CF!E16</f>
        <v>7241.1206661243277</v>
      </c>
      <c r="F19" s="14">
        <f>[4]Volume_Eclat_FBCF_CF!F16</f>
        <v>7752.4831333663697</v>
      </c>
      <c r="G19" s="14">
        <f>[4]Volume_Eclat_FBCF_CF!G16</f>
        <v>7933.9087090520843</v>
      </c>
      <c r="H19" s="14">
        <f>[4]Volume_Eclat_FBCF_CF!H16</f>
        <v>8224.7473120762006</v>
      </c>
      <c r="I19" s="14">
        <f>[4]Volume_Eclat_FBCF_CF!I16</f>
        <v>8020.5500911662266</v>
      </c>
      <c r="J19" s="14">
        <f>[4]Volume_Eclat_FBCF_CF!J16</f>
        <v>8026.1234319497025</v>
      </c>
      <c r="K19" s="14">
        <f>[4]Volume_Eclat_FBCF_CF!K16</f>
        <v>8342.2486730663513</v>
      </c>
      <c r="L19" s="14">
        <f>[4]Volume_Eclat_FBCF_CF!L16</f>
        <v>8487.3603973208646</v>
      </c>
      <c r="M19" s="14">
        <f>[4]Volume_Eclat_FBCF_CF!M16</f>
        <v>8682.474307790384</v>
      </c>
      <c r="N19" s="14">
        <f>[4]Volume_Eclat_FBCF_CF!N16</f>
        <v>9388.7477384168451</v>
      </c>
      <c r="O19" s="14">
        <f>[4]Volume_Eclat_FBCF_CF!O16</f>
        <v>9629.6952895690247</v>
      </c>
      <c r="P19" s="14">
        <f>[4]Volume_Eclat_FBCF_CF!P16</f>
        <v>10762.785239284327</v>
      </c>
      <c r="Q19" s="14">
        <f>[4]Volume_Eclat_FBCF_CF!Q16</f>
        <v>11356.155635155968</v>
      </c>
      <c r="R19" s="14">
        <f>[4]Volume_Eclat_FBCF_CF!R16</f>
        <v>11268.830024691761</v>
      </c>
      <c r="S19" s="14">
        <f>[4]Volume_Eclat_FBCF_CF!S16</f>
        <v>12564.147576874577</v>
      </c>
      <c r="T19" s="14">
        <f>[4]Volume_Eclat_FBCF_CF!T16</f>
        <v>13021.877005589271</v>
      </c>
      <c r="U19" s="14">
        <f>[4]Volume_Eclat_FBCF_CF!U16</f>
        <v>14928.490379433004</v>
      </c>
      <c r="V19" s="14">
        <f>Courant!V19/(Courant!$V$18/Volume!$V$18)</f>
        <v>17213.906198247398</v>
      </c>
    </row>
    <row r="20" spans="1:22" ht="20.25" customHeight="1" x14ac:dyDescent="0.25">
      <c r="A20" s="48"/>
      <c r="B20" s="13" t="s">
        <v>9</v>
      </c>
      <c r="C20" s="9"/>
      <c r="D20" s="14">
        <f>[4]Volume_Eclat_FBCF_CF!D17</f>
        <v>1580.2920954580331</v>
      </c>
      <c r="E20" s="14">
        <f>[4]Volume_Eclat_FBCF_CF!E17</f>
        <v>1626.3193338756728</v>
      </c>
      <c r="F20" s="14">
        <f>[4]Volume_Eclat_FBCF_CF!F17</f>
        <v>1638.8308666336306</v>
      </c>
      <c r="G20" s="14">
        <f>[4]Volume_Eclat_FBCF_CF!G17</f>
        <v>1709.6892909479157</v>
      </c>
      <c r="H20" s="14">
        <f>[4]Volume_Eclat_FBCF_CF!H17</f>
        <v>1731.7386879238002</v>
      </c>
      <c r="I20" s="14">
        <f>[4]Volume_Eclat_FBCF_CF!I17</f>
        <v>1649.050908833774</v>
      </c>
      <c r="J20" s="14">
        <f>[4]Volume_Eclat_FBCF_CF!J17</f>
        <v>1879.7705680502977</v>
      </c>
      <c r="K20" s="14">
        <f>[4]Volume_Eclat_FBCF_CF!K17</f>
        <v>1824.0333269336479</v>
      </c>
      <c r="L20" s="14">
        <f>[4]Volume_Eclat_FBCF_CF!L17</f>
        <v>1829.8236026791346</v>
      </c>
      <c r="M20" s="14">
        <f>[4]Volume_Eclat_FBCF_CF!M17</f>
        <v>1747.9436922096156</v>
      </c>
      <c r="N20" s="14">
        <f>[4]Volume_Eclat_FBCF_CF!N17</f>
        <v>1752.3452615831557</v>
      </c>
      <c r="O20" s="14">
        <f>[4]Volume_Eclat_FBCF_CF!O17</f>
        <v>1888.6497104309747</v>
      </c>
      <c r="P20" s="14">
        <f>[4]Volume_Eclat_FBCF_CF!P17</f>
        <v>2014.6637607156736</v>
      </c>
      <c r="Q20" s="14">
        <f>[4]Volume_Eclat_FBCF_CF!Q17</f>
        <v>2108.0213648440313</v>
      </c>
      <c r="R20" s="14">
        <f>[4]Volume_Eclat_FBCF_CF!R17</f>
        <v>1910.7509753082395</v>
      </c>
      <c r="S20" s="14">
        <f>[4]Volume_Eclat_FBCF_CF!S17</f>
        <v>2015.579423125424</v>
      </c>
      <c r="T20" s="14">
        <f>[4]Volume_Eclat_FBCF_CF!T17</f>
        <v>2369.1499944107291</v>
      </c>
      <c r="U20" s="14">
        <f>[4]Volume_Eclat_FBCF_CF!U17</f>
        <v>2854.9886205669955</v>
      </c>
      <c r="V20" s="14">
        <f>Courant!V20/(Courant!$V$18/Volume!$V$18)</f>
        <v>2284.5070334828006</v>
      </c>
    </row>
    <row r="21" spans="1:22" ht="20.25" customHeight="1" x14ac:dyDescent="0.25">
      <c r="A21" s="48"/>
      <c r="B21" s="10" t="s">
        <v>19</v>
      </c>
      <c r="C21" s="9"/>
      <c r="D21" s="9">
        <f>[6]indicateurs!C$13/1000</f>
        <v>1983.4110000000001</v>
      </c>
      <c r="E21" s="9">
        <f>[6]indicateurs!D$13/1000</f>
        <v>2199.9229999999998</v>
      </c>
      <c r="F21" s="9">
        <f>[6]indicateurs!E$13/1000</f>
        <v>2404.5160000000001</v>
      </c>
      <c r="G21" s="9">
        <f>[6]indicateurs!F$13/1000</f>
        <v>2007.0889999999999</v>
      </c>
      <c r="H21" s="9">
        <f>[6]indicateurs!G$13/1000</f>
        <v>1980.2750000000001</v>
      </c>
      <c r="I21" s="9">
        <f>[6]indicateurs!H$13/1000</f>
        <v>2173.1019999999999</v>
      </c>
      <c r="J21" s="9">
        <f>[6]indicateurs!I$13/1000</f>
        <v>1886.71</v>
      </c>
      <c r="K21" s="9">
        <f>[6]indicateurs!J$13/1000</f>
        <v>2060.1109999999999</v>
      </c>
      <c r="L21" s="9">
        <f>[6]indicateurs!K$13/1000</f>
        <v>1823.9369999999999</v>
      </c>
      <c r="M21" s="9">
        <f>[6]indicateurs!L$13/1000</f>
        <v>2317.607</v>
      </c>
      <c r="N21" s="9">
        <f>[6]indicateurs!M$13/1000</f>
        <v>2805.9180000000001</v>
      </c>
      <c r="O21" s="9">
        <f>[6]indicateurs!N$13/1000</f>
        <v>2742.38</v>
      </c>
      <c r="P21" s="9">
        <f>[6]indicateurs!O$13/1000</f>
        <v>2666.43</v>
      </c>
      <c r="Q21" s="9">
        <f>[6]indicateurs!P$13/1000</f>
        <v>3476.89</v>
      </c>
      <c r="R21" s="9">
        <f>[6]indicateurs!Q$13/1000</f>
        <v>2397.5239999999999</v>
      </c>
      <c r="S21" s="9">
        <f>[6]indicateurs!R$13/1000</f>
        <v>3512.0079999999998</v>
      </c>
      <c r="T21" s="9">
        <f>[6]indicateurs!S$13/1000</f>
        <v>4914.1570000000002</v>
      </c>
      <c r="U21" s="9">
        <f>[6]indicateurs!T$13/1000</f>
        <v>5535.723</v>
      </c>
      <c r="V21" s="9">
        <f>([7]FBCF!V104)/1000</f>
        <v>6620.456100923444</v>
      </c>
    </row>
    <row r="22" spans="1:22" ht="20.25" customHeight="1" x14ac:dyDescent="0.25">
      <c r="A22" s="48"/>
      <c r="B22" s="13" t="s">
        <v>11</v>
      </c>
      <c r="C22" s="9"/>
      <c r="D22" s="14">
        <f>[4]Volume_Eclat_FBCF_CF!D19</f>
        <v>1293.8704143729767</v>
      </c>
      <c r="E22" s="14">
        <f>[4]Volume_Eclat_FBCF_CF!E19</f>
        <v>1371.2418731797684</v>
      </c>
      <c r="F22" s="14">
        <f>[4]Volume_Eclat_FBCF_CF!F19</f>
        <v>1557.9094641804522</v>
      </c>
      <c r="G22" s="14">
        <f>[4]Volume_Eclat_FBCF_CF!G19</f>
        <v>1534.2983253342643</v>
      </c>
      <c r="H22" s="14">
        <f>[4]Volume_Eclat_FBCF_CF!H19</f>
        <v>1404.070939648919</v>
      </c>
      <c r="I22" s="14">
        <f>[4]Volume_Eclat_FBCF_CF!I19</f>
        <v>1536.1747062154623</v>
      </c>
      <c r="J22" s="14">
        <f>[4]Volume_Eclat_FBCF_CF!J19</f>
        <v>1283.8375426068465</v>
      </c>
      <c r="K22" s="14">
        <f>[4]Volume_Eclat_FBCF_CF!K19</f>
        <v>1408.5450879016369</v>
      </c>
      <c r="L22" s="14">
        <f>[4]Volume_Eclat_FBCF_CF!L19</f>
        <v>1304.4220019843888</v>
      </c>
      <c r="M22" s="14">
        <f>[4]Volume_Eclat_FBCF_CF!M19</f>
        <v>1657.4791578618303</v>
      </c>
      <c r="N22" s="14">
        <f>[4]Volume_Eclat_FBCF_CF!N19</f>
        <v>2149.6213971596812</v>
      </c>
      <c r="O22" s="14">
        <f>[4]Volume_Eclat_FBCF_CF!O19</f>
        <v>1844.6280829600419</v>
      </c>
      <c r="P22" s="14">
        <f>[4]Volume_Eclat_FBCF_CF!P19</f>
        <v>1825.2265048118315</v>
      </c>
      <c r="Q22" s="14">
        <f>[4]Volume_Eclat_FBCF_CF!Q19</f>
        <v>2498.4534117037856</v>
      </c>
      <c r="R22" s="14">
        <f>[4]Volume_Eclat_FBCF_CF!R19</f>
        <v>1696.1556992826825</v>
      </c>
      <c r="S22" s="14">
        <f>[4]Volume_Eclat_FBCF_CF!S19</f>
        <v>2007.9660622030167</v>
      </c>
      <c r="T22" s="14">
        <f>[4]Volume_Eclat_FBCF_CF!T19</f>
        <v>3100.2949479139088</v>
      </c>
      <c r="U22" s="14">
        <f>[4]Volume_Eclat_FBCF_CF!U19</f>
        <v>3513.108164305218</v>
      </c>
      <c r="V22" s="14">
        <f>Courant!V22/(Courant!$V$21/Volume!$V$21)</f>
        <v>5009.349761245282</v>
      </c>
    </row>
    <row r="23" spans="1:22" ht="20.25" customHeight="1" x14ac:dyDescent="0.25">
      <c r="A23" s="48"/>
      <c r="B23" s="13" t="s">
        <v>12</v>
      </c>
      <c r="C23" s="9"/>
      <c r="D23" s="14">
        <f>[4]Volume_Eclat_FBCF_CF!D20</f>
        <v>689.54058562702335</v>
      </c>
      <c r="E23" s="14">
        <f>[4]Volume_Eclat_FBCF_CF!E20</f>
        <v>828.68112682023138</v>
      </c>
      <c r="F23" s="14">
        <f>[4]Volume_Eclat_FBCF_CF!F20</f>
        <v>846.60653581954784</v>
      </c>
      <c r="G23" s="14">
        <f>[4]Volume_Eclat_FBCF_CF!G20</f>
        <v>472.79067466573565</v>
      </c>
      <c r="H23" s="14">
        <f>[4]Volume_Eclat_FBCF_CF!H20</f>
        <v>576.20406035108113</v>
      </c>
      <c r="I23" s="14">
        <f>[4]Volume_Eclat_FBCF_CF!I20</f>
        <v>636.9272937845376</v>
      </c>
      <c r="J23" s="14">
        <f>[4]Volume_Eclat_FBCF_CF!J20</f>
        <v>602.87245739315358</v>
      </c>
      <c r="K23" s="14">
        <f>[4]Volume_Eclat_FBCF_CF!K20</f>
        <v>651.56591209836301</v>
      </c>
      <c r="L23" s="14">
        <f>[4]Volume_Eclat_FBCF_CF!L20</f>
        <v>519.51499801561113</v>
      </c>
      <c r="M23" s="14">
        <f>[4]Volume_Eclat_FBCF_CF!M20</f>
        <v>660.12784213816963</v>
      </c>
      <c r="N23" s="14">
        <f>[4]Volume_Eclat_FBCF_CF!N20</f>
        <v>656.29660284031888</v>
      </c>
      <c r="O23" s="14">
        <f>[4]Volume_Eclat_FBCF_CF!O20</f>
        <v>897.75191703995824</v>
      </c>
      <c r="P23" s="14">
        <f>[4]Volume_Eclat_FBCF_CF!P20</f>
        <v>841.20349518816829</v>
      </c>
      <c r="Q23" s="14">
        <f>[4]Volume_Eclat_FBCF_CF!Q20</f>
        <v>978.43658829621427</v>
      </c>
      <c r="R23" s="14">
        <f>[4]Volume_Eclat_FBCF_CF!R20</f>
        <v>701.36830071731742</v>
      </c>
      <c r="S23" s="14">
        <f>[4]Volume_Eclat_FBCF_CF!S20</f>
        <v>1504.0419377969831</v>
      </c>
      <c r="T23" s="14">
        <f>[4]Volume_Eclat_FBCF_CF!T20</f>
        <v>1813.8620520860914</v>
      </c>
      <c r="U23" s="14">
        <f>[4]Volume_Eclat_FBCF_CF!U20</f>
        <v>2022.614835694782</v>
      </c>
      <c r="V23" s="14">
        <f>Courant!V23/(Courant!$V$21/Volume!$V$21)</f>
        <v>1611.1063396781624</v>
      </c>
    </row>
    <row r="24" spans="1:22" ht="20.25" customHeight="1" x14ac:dyDescent="0.25">
      <c r="A24" s="47"/>
      <c r="B24" s="10" t="s">
        <v>13</v>
      </c>
      <c r="C24" s="9"/>
      <c r="D24" s="9">
        <f>[6]indicateurs!C$14/1000</f>
        <v>263.53699999999998</v>
      </c>
      <c r="E24" s="9">
        <f>[6]indicateurs!D$14/1000</f>
        <v>55.311999999999998</v>
      </c>
      <c r="F24" s="9">
        <f>[6]indicateurs!E$14/1000</f>
        <v>-485.62700000000001</v>
      </c>
      <c r="G24" s="9">
        <f>[6]indicateurs!F$14/1000</f>
        <v>-235.691</v>
      </c>
      <c r="H24" s="9">
        <f>[6]indicateurs!G$14/1000</f>
        <v>-110.768</v>
      </c>
      <c r="I24" s="9">
        <f>[6]indicateurs!H$14/1000</f>
        <v>-67.873999999999995</v>
      </c>
      <c r="J24" s="9">
        <f>[6]indicateurs!I$14/1000</f>
        <v>550.49099999999999</v>
      </c>
      <c r="K24" s="9">
        <f>[6]indicateurs!J$14/1000</f>
        <v>428.39400000000001</v>
      </c>
      <c r="L24" s="9">
        <f>[6]indicateurs!K$14/1000</f>
        <v>844.55700000000002</v>
      </c>
      <c r="M24" s="9">
        <f>[6]indicateurs!L$14/1000</f>
        <v>423.77800000000002</v>
      </c>
      <c r="N24" s="9">
        <f>[6]indicateurs!M$14/1000</f>
        <v>199.13499999999999</v>
      </c>
      <c r="O24" s="9">
        <f>[6]indicateurs!N$14/1000</f>
        <v>1157.2349999999999</v>
      </c>
      <c r="P24" s="9">
        <f>[6]indicateurs!O$14/1000</f>
        <v>825.31600000000003</v>
      </c>
      <c r="Q24" s="9">
        <f>[6]indicateurs!P$14/1000</f>
        <v>1154.5809999999999</v>
      </c>
      <c r="R24" s="9">
        <f>[6]indicateurs!Q$14/1000</f>
        <v>71.356999999999999</v>
      </c>
      <c r="S24" s="9">
        <f>[6]indicateurs!R$14/1000</f>
        <v>1267.8019999999999</v>
      </c>
      <c r="T24" s="9">
        <f>[6]indicateurs!S$14/1000</f>
        <v>2461.9549999999999</v>
      </c>
      <c r="U24" s="9">
        <f>[6]indicateurs!T$14/1000</f>
        <v>2150.634</v>
      </c>
      <c r="V24" s="9">
        <f>V16-V18-V21-V25</f>
        <v>3460.9392956288029</v>
      </c>
    </row>
    <row r="25" spans="1:22" ht="20.25" customHeight="1" x14ac:dyDescent="0.25">
      <c r="A25" s="47"/>
      <c r="B25" s="10" t="s">
        <v>14</v>
      </c>
      <c r="C25" s="9"/>
      <c r="D25" s="9">
        <f>[6]indicateurs!C$16/1000</f>
        <v>2789.366</v>
      </c>
      <c r="E25" s="9">
        <f>[6]indicateurs!D$16/1000</f>
        <v>3012.1689999999999</v>
      </c>
      <c r="F25" s="9">
        <f>[6]indicateurs!E$16/1000</f>
        <v>3361.527</v>
      </c>
      <c r="G25" s="9">
        <f>[6]indicateurs!F$16/1000</f>
        <v>3096.2109999999998</v>
      </c>
      <c r="H25" s="9">
        <f>[6]indicateurs!G$16/1000</f>
        <v>3104.2440000000001</v>
      </c>
      <c r="I25" s="9">
        <f>[6]indicateurs!H$16/1000</f>
        <v>3719.0360000000001</v>
      </c>
      <c r="J25" s="9">
        <f>[6]indicateurs!I$16/1000</f>
        <v>3636.6770000000001</v>
      </c>
      <c r="K25" s="9">
        <f>[6]indicateurs!J$16/1000</f>
        <v>4316.2280000000001</v>
      </c>
      <c r="L25" s="9">
        <f>[6]indicateurs!K$16/1000</f>
        <v>4427.701</v>
      </c>
      <c r="M25" s="9">
        <f>[6]indicateurs!L$16/1000</f>
        <v>4783.4459999999999</v>
      </c>
      <c r="N25" s="9">
        <f>[6]indicateurs!M$16/1000</f>
        <v>4404.7560000000003</v>
      </c>
      <c r="O25" s="9">
        <f>[6]indicateurs!N$16/1000</f>
        <v>4308.5339999999997</v>
      </c>
      <c r="P25" s="9">
        <f>[6]indicateurs!O$16/1000</f>
        <v>6165.2690000000002</v>
      </c>
      <c r="Q25" s="9">
        <f>[6]indicateurs!P$16/1000</f>
        <v>5669.16</v>
      </c>
      <c r="R25" s="9">
        <f>[6]indicateurs!Q$16/1000</f>
        <v>6220.1310000000003</v>
      </c>
      <c r="S25" s="9">
        <f>[6]indicateurs!R$16/1000</f>
        <v>6903.7430000000004</v>
      </c>
      <c r="T25" s="9">
        <f>[6]indicateurs!S$16/1000</f>
        <v>6005.6260000000002</v>
      </c>
      <c r="U25" s="9">
        <f>[6]indicateurs!T$16/1000</f>
        <v>6595.7089999999998</v>
      </c>
      <c r="V25" s="9">
        <f>([7]Exportations!V104)/1000</f>
        <v>6951.7620000000006</v>
      </c>
    </row>
    <row r="26" spans="1:22" ht="20.25" customHeight="1" x14ac:dyDescent="0.25">
      <c r="A26" s="49"/>
      <c r="B26" s="11" t="s">
        <v>15</v>
      </c>
      <c r="C26" s="12"/>
      <c r="D26" s="12">
        <f>SUM(D$18,D$21,D$24:D$25)</f>
        <v>13017.083000000001</v>
      </c>
      <c r="E26" s="12">
        <f t="shared" ref="E26:U26" si="3">SUM(E$18,E$21,E$24:E$25)</f>
        <v>14134.844000000001</v>
      </c>
      <c r="F26" s="12">
        <f t="shared" si="3"/>
        <v>14671.73</v>
      </c>
      <c r="G26" s="12">
        <f t="shared" si="3"/>
        <v>14511.206999999999</v>
      </c>
      <c r="H26" s="12">
        <f t="shared" si="3"/>
        <v>14930.237000000001</v>
      </c>
      <c r="I26" s="12">
        <f t="shared" si="3"/>
        <v>15493.865000000002</v>
      </c>
      <c r="J26" s="12">
        <f t="shared" si="3"/>
        <v>15979.771999999999</v>
      </c>
      <c r="K26" s="12">
        <f t="shared" si="3"/>
        <v>16971.014999999999</v>
      </c>
      <c r="L26" s="12">
        <f t="shared" si="3"/>
        <v>17413.379000000001</v>
      </c>
      <c r="M26" s="12">
        <f t="shared" si="3"/>
        <v>17955.249</v>
      </c>
      <c r="N26" s="12">
        <f t="shared" si="3"/>
        <v>18550.902000000002</v>
      </c>
      <c r="O26" s="12">
        <f t="shared" si="3"/>
        <v>19726.493999999999</v>
      </c>
      <c r="P26" s="12">
        <f t="shared" si="3"/>
        <v>22434.464</v>
      </c>
      <c r="Q26" s="12">
        <f t="shared" si="3"/>
        <v>23764.807999999997</v>
      </c>
      <c r="R26" s="12">
        <f t="shared" si="3"/>
        <v>21868.593000000001</v>
      </c>
      <c r="S26" s="12">
        <f t="shared" si="3"/>
        <v>26263.279999999999</v>
      </c>
      <c r="T26" s="12">
        <f t="shared" si="3"/>
        <v>28772.765000000003</v>
      </c>
      <c r="U26" s="12">
        <f t="shared" si="3"/>
        <v>32065.544999999995</v>
      </c>
      <c r="V26" s="12">
        <f>SUM(V$18,V$21,V$24:V$25)</f>
        <v>36531.570628282447</v>
      </c>
    </row>
    <row r="27" spans="1:22" ht="18" customHeight="1" x14ac:dyDescent="0.25">
      <c r="C27" s="16"/>
      <c r="D27" s="16"/>
      <c r="E27" s="16"/>
      <c r="F27" s="16"/>
      <c r="G27" s="16"/>
      <c r="H27" s="16"/>
      <c r="I27" s="16"/>
      <c r="J27" s="16"/>
      <c r="K27" s="16"/>
      <c r="L27" s="16"/>
      <c r="M27" s="16"/>
      <c r="N27" s="16"/>
      <c r="O27" s="16"/>
      <c r="P27" s="16"/>
      <c r="Q27" s="16"/>
      <c r="R27" s="16"/>
      <c r="S27" s="16"/>
      <c r="T27" s="16"/>
      <c r="U27" s="16"/>
      <c r="V27" s="16"/>
    </row>
    <row r="28" spans="1:22" ht="18" customHeight="1" x14ac:dyDescent="0.25"/>
    <row r="29" spans="1:22" ht="25.5" customHeight="1" x14ac:dyDescent="0.25">
      <c r="B29" s="3" t="s">
        <v>1</v>
      </c>
      <c r="C29" s="4">
        <v>1996</v>
      </c>
      <c r="D29" s="4">
        <v>1997</v>
      </c>
      <c r="E29" s="4">
        <v>1998</v>
      </c>
      <c r="F29" s="4">
        <v>1999</v>
      </c>
      <c r="G29" s="4">
        <v>2000</v>
      </c>
      <c r="H29" s="4">
        <v>2001</v>
      </c>
      <c r="I29" s="4">
        <v>2002</v>
      </c>
      <c r="J29" s="4">
        <v>2003</v>
      </c>
      <c r="K29" s="4">
        <v>2004</v>
      </c>
      <c r="L29" s="4">
        <v>2005</v>
      </c>
      <c r="M29" s="4">
        <v>2006</v>
      </c>
      <c r="N29" s="4">
        <v>2007</v>
      </c>
      <c r="O29" s="4">
        <v>2008</v>
      </c>
      <c r="P29" s="4">
        <v>2009</v>
      </c>
      <c r="Q29" s="4">
        <v>2010</v>
      </c>
      <c r="R29" s="4">
        <v>2011</v>
      </c>
      <c r="S29" s="4">
        <v>2012</v>
      </c>
      <c r="T29" s="4">
        <v>2013</v>
      </c>
      <c r="U29" s="4">
        <v>2014</v>
      </c>
      <c r="V29" s="4">
        <v>2015</v>
      </c>
    </row>
    <row r="30" spans="1:22" ht="20.25" customHeight="1" x14ac:dyDescent="0.25">
      <c r="B30" s="5"/>
      <c r="C30" s="6"/>
      <c r="D30" s="6"/>
      <c r="E30" s="6"/>
      <c r="F30" s="6"/>
      <c r="G30" s="6"/>
      <c r="H30" s="6"/>
      <c r="I30" s="6"/>
      <c r="J30" s="6"/>
      <c r="K30" s="6"/>
      <c r="L30" s="6"/>
      <c r="M30" s="6"/>
      <c r="N30" s="6"/>
      <c r="O30" s="6"/>
      <c r="P30" s="6"/>
      <c r="Q30" s="6"/>
      <c r="R30" s="6"/>
      <c r="S30" s="6"/>
      <c r="T30" s="6"/>
      <c r="U30" s="6"/>
      <c r="V30" s="6"/>
    </row>
    <row r="31" spans="1:22" ht="25.5" customHeight="1" x14ac:dyDescent="0.25">
      <c r="A31" s="46" t="s">
        <v>16</v>
      </c>
      <c r="B31" s="7" t="s">
        <v>2</v>
      </c>
      <c r="C31" s="8"/>
      <c r="D31" s="8">
        <v>6565.1760000000004</v>
      </c>
      <c r="E31" s="8">
        <v>7179.2060000000001</v>
      </c>
      <c r="F31" s="8">
        <v>7560.8440000000001</v>
      </c>
      <c r="G31" s="8">
        <v>7462.6679999999997</v>
      </c>
      <c r="H31" s="8">
        <v>7639.527</v>
      </c>
      <c r="I31" s="8">
        <v>8067.7550000000001</v>
      </c>
      <c r="J31" s="8">
        <v>8488.66</v>
      </c>
      <c r="K31" s="8">
        <v>9005.7829999999994</v>
      </c>
      <c r="L31" s="8">
        <v>8895.991</v>
      </c>
      <c r="M31" s="8">
        <v>9148.3590000000004</v>
      </c>
      <c r="N31" s="8">
        <v>9472.1959999999999</v>
      </c>
      <c r="O31" s="8">
        <v>9997.9569999999985</v>
      </c>
      <c r="P31" s="8">
        <v>11200.759</v>
      </c>
      <c r="Q31" s="8">
        <v>11694.791999999999</v>
      </c>
      <c r="R31" s="8">
        <v>11807.254999999999</v>
      </c>
      <c r="S31" s="8">
        <v>13332.324000000001</v>
      </c>
      <c r="T31" s="8">
        <v>14945.471</v>
      </c>
      <c r="U31" s="8">
        <v>16804.071</v>
      </c>
      <c r="V31" s="8">
        <v>19005.055999999997</v>
      </c>
    </row>
    <row r="32" spans="1:22" ht="20.25" customHeight="1" x14ac:dyDescent="0.25">
      <c r="A32" s="47"/>
      <c r="B32" s="5" t="s">
        <v>3</v>
      </c>
      <c r="C32" s="9"/>
      <c r="D32" s="9">
        <v>5891.1850000000004</v>
      </c>
      <c r="E32" s="9">
        <v>6499.6009999999997</v>
      </c>
      <c r="F32" s="9">
        <v>6930.1379999999999</v>
      </c>
      <c r="G32" s="9">
        <v>6877.0140000000001</v>
      </c>
      <c r="H32" s="9">
        <v>7038.7219999999998</v>
      </c>
      <c r="I32" s="9">
        <v>7312.232</v>
      </c>
      <c r="J32" s="9">
        <v>7651.2730000000001</v>
      </c>
      <c r="K32" s="9">
        <v>8032.0910000000003</v>
      </c>
      <c r="L32" s="9">
        <v>7968.0360000000001</v>
      </c>
      <c r="M32" s="9">
        <v>8171.5519999999997</v>
      </c>
      <c r="N32" s="9">
        <v>8448.4879999999994</v>
      </c>
      <c r="O32" s="9">
        <v>8972.0319999999992</v>
      </c>
      <c r="P32" s="9">
        <v>10082.226000000001</v>
      </c>
      <c r="Q32" s="9">
        <v>10552.936</v>
      </c>
      <c r="R32" s="9">
        <v>10754.33</v>
      </c>
      <c r="S32" s="9">
        <v>12153.177</v>
      </c>
      <c r="T32" s="9">
        <v>13521.356</v>
      </c>
      <c r="U32" s="9">
        <v>15096.715</v>
      </c>
      <c r="V32" s="9">
        <v>16723.474999999999</v>
      </c>
    </row>
    <row r="33" spans="1:22" ht="20.25" customHeight="1" x14ac:dyDescent="0.25">
      <c r="A33" s="47"/>
      <c r="B33" s="5" t="s">
        <v>4</v>
      </c>
      <c r="C33" s="9"/>
      <c r="D33" s="9">
        <v>673.99099999999999</v>
      </c>
      <c r="E33" s="9">
        <v>679.60500000000002</v>
      </c>
      <c r="F33" s="9">
        <v>630.70600000000002</v>
      </c>
      <c r="G33" s="9">
        <v>585.654</v>
      </c>
      <c r="H33" s="9">
        <v>600.80499999999995</v>
      </c>
      <c r="I33" s="9">
        <v>755.52300000000002</v>
      </c>
      <c r="J33" s="9">
        <v>837.38699999999994</v>
      </c>
      <c r="K33" s="9">
        <v>973.69200000000001</v>
      </c>
      <c r="L33" s="9">
        <v>927.95500000000004</v>
      </c>
      <c r="M33" s="9">
        <v>976.80700000000002</v>
      </c>
      <c r="N33" s="9">
        <v>1023.708</v>
      </c>
      <c r="O33" s="9">
        <v>1025.925</v>
      </c>
      <c r="P33" s="9">
        <v>1118.5329999999999</v>
      </c>
      <c r="Q33" s="9">
        <v>1141.856</v>
      </c>
      <c r="R33" s="9">
        <v>1052.925</v>
      </c>
      <c r="S33" s="9">
        <v>1179.1469999999999</v>
      </c>
      <c r="T33" s="9">
        <v>1424.115</v>
      </c>
      <c r="U33" s="9">
        <v>1707.356</v>
      </c>
      <c r="V33" s="9">
        <v>2281.5810000000001</v>
      </c>
    </row>
    <row r="34" spans="1:22" ht="20.25" customHeight="1" x14ac:dyDescent="0.25">
      <c r="A34" s="47"/>
      <c r="B34" s="10" t="s">
        <v>5</v>
      </c>
      <c r="C34" s="9"/>
      <c r="D34" s="9">
        <v>2256.7689999999998</v>
      </c>
      <c r="E34" s="9">
        <v>2549.6120000000001</v>
      </c>
      <c r="F34" s="9">
        <v>2456.8339999999998</v>
      </c>
      <c r="G34" s="9">
        <v>2477.4479999999999</v>
      </c>
      <c r="H34" s="9">
        <v>2564.4160000000002</v>
      </c>
      <c r="I34" s="9">
        <v>2783.2860000000001</v>
      </c>
      <c r="J34" s="9">
        <v>2864.51</v>
      </c>
      <c r="K34" s="9">
        <v>3297.665</v>
      </c>
      <c r="L34" s="9">
        <v>3815.2550000000001</v>
      </c>
      <c r="M34" s="9">
        <v>3814.085</v>
      </c>
      <c r="N34" s="9">
        <v>3944.4490000000001</v>
      </c>
      <c r="O34" s="9">
        <v>3900.7649999999999</v>
      </c>
      <c r="P34" s="9">
        <v>4996.1059999999998</v>
      </c>
      <c r="Q34" s="9">
        <v>5145.5910000000003</v>
      </c>
      <c r="R34" s="9">
        <v>4174.6499999999996</v>
      </c>
      <c r="S34" s="9">
        <v>6025.7629999999999</v>
      </c>
      <c r="T34" s="9">
        <v>5784.4</v>
      </c>
      <c r="U34" s="9">
        <v>5974.1009999999997</v>
      </c>
      <c r="V34" s="9">
        <v>6999.3869999999997</v>
      </c>
    </row>
    <row r="35" spans="1:22" ht="20.25" customHeight="1" x14ac:dyDescent="0.25">
      <c r="A35" s="47"/>
      <c r="B35" s="11" t="s">
        <v>6</v>
      </c>
      <c r="C35" s="12"/>
      <c r="D35" s="12">
        <v>8821.9449999999997</v>
      </c>
      <c r="E35" s="12">
        <v>9728.8179999999993</v>
      </c>
      <c r="F35" s="12">
        <v>10017.678</v>
      </c>
      <c r="G35" s="12">
        <v>9940.116</v>
      </c>
      <c r="H35" s="12">
        <v>10203.942999999999</v>
      </c>
      <c r="I35" s="12">
        <v>10851.041000000001</v>
      </c>
      <c r="J35" s="12">
        <v>11353.17</v>
      </c>
      <c r="K35" s="12">
        <v>12303.448</v>
      </c>
      <c r="L35" s="12">
        <v>12711.245999999999</v>
      </c>
      <c r="M35" s="12">
        <v>12962.444</v>
      </c>
      <c r="N35" s="12">
        <v>13416.645</v>
      </c>
      <c r="O35" s="12">
        <v>13898.721999999998</v>
      </c>
      <c r="P35" s="12">
        <v>16196.865</v>
      </c>
      <c r="Q35" s="12">
        <v>16840.383000000002</v>
      </c>
      <c r="R35" s="12">
        <v>15981.904999999999</v>
      </c>
      <c r="S35" s="12">
        <v>19358.087</v>
      </c>
      <c r="T35" s="12">
        <v>20729.870999999999</v>
      </c>
      <c r="U35" s="12">
        <v>22778.171999999999</v>
      </c>
      <c r="V35" s="12">
        <v>26004.442999999996</v>
      </c>
    </row>
    <row r="36" spans="1:22" ht="20.25" customHeight="1" x14ac:dyDescent="0.25">
      <c r="A36" s="47"/>
      <c r="B36" s="10"/>
      <c r="C36" s="6"/>
      <c r="D36" s="6"/>
      <c r="E36" s="6"/>
      <c r="F36" s="6"/>
      <c r="G36" s="6"/>
      <c r="H36" s="6"/>
      <c r="I36" s="6"/>
      <c r="J36" s="6"/>
      <c r="K36" s="6"/>
      <c r="L36" s="6"/>
      <c r="M36" s="6"/>
      <c r="N36" s="6"/>
      <c r="O36" s="6"/>
      <c r="P36" s="6"/>
      <c r="Q36" s="6"/>
      <c r="R36" s="6"/>
      <c r="S36" s="6"/>
      <c r="T36" s="6"/>
      <c r="U36" s="6"/>
      <c r="V36" s="6"/>
    </row>
    <row r="37" spans="1:22" ht="20.25" customHeight="1" x14ac:dyDescent="0.25">
      <c r="A37" s="47"/>
      <c r="B37" s="10" t="s">
        <v>18</v>
      </c>
      <c r="C37" s="9"/>
      <c r="D37" s="9">
        <v>5178.0870000000004</v>
      </c>
      <c r="E37" s="9">
        <v>5640.9889999999996</v>
      </c>
      <c r="F37" s="9">
        <v>6096.4170000000004</v>
      </c>
      <c r="G37" s="9">
        <v>6232.2219999999998</v>
      </c>
      <c r="H37" s="9">
        <v>6519.0039999999999</v>
      </c>
      <c r="I37" s="9">
        <v>6643.491</v>
      </c>
      <c r="J37" s="9">
        <v>6907.5010000000002</v>
      </c>
      <c r="K37" s="9">
        <v>7218.1679999999997</v>
      </c>
      <c r="L37" s="9">
        <v>7326.9949999999999</v>
      </c>
      <c r="M37" s="9">
        <v>7534.1729999999998</v>
      </c>
      <c r="N37" s="9">
        <v>8119.6779999999999</v>
      </c>
      <c r="O37" s="9">
        <v>8346.4210000000003</v>
      </c>
      <c r="P37" s="9">
        <v>9128.2870000000003</v>
      </c>
      <c r="Q37" s="9">
        <v>9631.3430000000008</v>
      </c>
      <c r="R37" s="9">
        <v>9260.0519999999997</v>
      </c>
      <c r="S37" s="9">
        <v>10548.572</v>
      </c>
      <c r="T37" s="9">
        <v>11356.579</v>
      </c>
      <c r="U37" s="9">
        <v>12997.843999999999</v>
      </c>
      <c r="V37" s="9">
        <v>14786.143</v>
      </c>
    </row>
    <row r="38" spans="1:22" ht="20.25" customHeight="1" x14ac:dyDescent="0.25">
      <c r="A38" s="47"/>
      <c r="B38" s="10" t="s">
        <v>19</v>
      </c>
      <c r="C38" s="9"/>
      <c r="D38" s="9">
        <v>900.73199999999997</v>
      </c>
      <c r="E38" s="9">
        <v>1012.646</v>
      </c>
      <c r="F38" s="9">
        <v>1039.921</v>
      </c>
      <c r="G38" s="9">
        <v>730.33500000000004</v>
      </c>
      <c r="H38" s="9">
        <v>678.24800000000005</v>
      </c>
      <c r="I38" s="9">
        <v>884.35900000000004</v>
      </c>
      <c r="J38" s="9">
        <v>717.54899999999998</v>
      </c>
      <c r="K38" s="9">
        <v>822.26</v>
      </c>
      <c r="L38" s="9">
        <v>772.53</v>
      </c>
      <c r="M38" s="9">
        <v>925.38400000000001</v>
      </c>
      <c r="N38" s="9">
        <v>1102.8240000000001</v>
      </c>
      <c r="O38" s="9">
        <v>1203.037</v>
      </c>
      <c r="P38" s="9">
        <v>1229.798</v>
      </c>
      <c r="Q38" s="9">
        <v>1530.193</v>
      </c>
      <c r="R38" s="9">
        <v>932.95600000000002</v>
      </c>
      <c r="S38" s="9">
        <v>1635.741</v>
      </c>
      <c r="T38" s="9">
        <v>2624.8850000000002</v>
      </c>
      <c r="U38" s="9">
        <v>3120.6129999999998</v>
      </c>
      <c r="V38" s="9">
        <v>3781.9059999999999</v>
      </c>
    </row>
    <row r="39" spans="1:22" ht="20.25" customHeight="1" x14ac:dyDescent="0.25">
      <c r="A39" s="47"/>
      <c r="B39" s="10" t="s">
        <v>13</v>
      </c>
      <c r="C39" s="9"/>
      <c r="D39" s="9">
        <v>-50.509</v>
      </c>
      <c r="E39" s="9">
        <v>71.272999999999996</v>
      </c>
      <c r="F39" s="9">
        <v>-368.959</v>
      </c>
      <c r="G39" s="9">
        <v>27.64</v>
      </c>
      <c r="H39" s="9">
        <v>-6.016</v>
      </c>
      <c r="I39" s="9">
        <v>-369.42599999999999</v>
      </c>
      <c r="J39" s="9">
        <v>127.523</v>
      </c>
      <c r="K39" s="9">
        <v>-26.832999999999998</v>
      </c>
      <c r="L39" s="9">
        <v>213.065</v>
      </c>
      <c r="M39" s="9">
        <v>-254.04599999999999</v>
      </c>
      <c r="N39" s="9">
        <v>-162.18199999999999</v>
      </c>
      <c r="O39" s="9">
        <v>103.80800000000001</v>
      </c>
      <c r="P39" s="9">
        <v>-197.631</v>
      </c>
      <c r="Q39" s="9">
        <v>101.04</v>
      </c>
      <c r="R39" s="9">
        <v>-360.31799999999998</v>
      </c>
      <c r="S39" s="9">
        <v>335.05099999999999</v>
      </c>
      <c r="T39" s="9">
        <v>584.06799999999998</v>
      </c>
      <c r="U39" s="9">
        <v>-58.164000000000001</v>
      </c>
      <c r="V39" s="9">
        <v>83.664000000000001</v>
      </c>
    </row>
    <row r="40" spans="1:22" ht="20.25" customHeight="1" x14ac:dyDescent="0.25">
      <c r="A40" s="47"/>
      <c r="B40" s="10" t="s">
        <v>14</v>
      </c>
      <c r="C40" s="9"/>
      <c r="D40" s="9">
        <v>2793.6350000000002</v>
      </c>
      <c r="E40" s="9">
        <v>3003.91</v>
      </c>
      <c r="F40" s="9">
        <v>3250.299</v>
      </c>
      <c r="G40" s="9">
        <v>2949.9189999999999</v>
      </c>
      <c r="H40" s="9">
        <v>3012.7069999999999</v>
      </c>
      <c r="I40" s="9">
        <v>3692.6170000000002</v>
      </c>
      <c r="J40" s="9">
        <v>3600.5970000000002</v>
      </c>
      <c r="K40" s="9">
        <v>4289.8530000000001</v>
      </c>
      <c r="L40" s="9">
        <v>4398.6559999999999</v>
      </c>
      <c r="M40" s="9">
        <v>4756.933</v>
      </c>
      <c r="N40" s="9">
        <v>4356.3249999999998</v>
      </c>
      <c r="O40" s="9">
        <v>4245.4560000000001</v>
      </c>
      <c r="P40" s="9">
        <v>6036.4110000000001</v>
      </c>
      <c r="Q40" s="9">
        <v>5577.8069999999998</v>
      </c>
      <c r="R40" s="9">
        <v>6149.2150000000001</v>
      </c>
      <c r="S40" s="9">
        <v>6838.723</v>
      </c>
      <c r="T40" s="9">
        <v>6164.3379999999997</v>
      </c>
      <c r="U40" s="9">
        <v>6717.8789999999999</v>
      </c>
      <c r="V40" s="9">
        <v>7352.73</v>
      </c>
    </row>
    <row r="41" spans="1:22" ht="20.25" customHeight="1" x14ac:dyDescent="0.25">
      <c r="A41" s="49"/>
      <c r="B41" s="11" t="s">
        <v>15</v>
      </c>
      <c r="C41" s="12"/>
      <c r="D41" s="12">
        <v>8821.9449999999997</v>
      </c>
      <c r="E41" s="12">
        <v>9728.8179999999993</v>
      </c>
      <c r="F41" s="12">
        <v>10017.678</v>
      </c>
      <c r="G41" s="12">
        <v>9940.116</v>
      </c>
      <c r="H41" s="12">
        <v>10203.943000000001</v>
      </c>
      <c r="I41" s="12">
        <v>10851.041000000001</v>
      </c>
      <c r="J41" s="12">
        <v>11353.17</v>
      </c>
      <c r="K41" s="12">
        <v>12303.448</v>
      </c>
      <c r="L41" s="12">
        <v>12711.245999999999</v>
      </c>
      <c r="M41" s="12">
        <v>12962.444</v>
      </c>
      <c r="N41" s="12">
        <v>13416.645</v>
      </c>
      <c r="O41" s="12">
        <v>13898.722000000002</v>
      </c>
      <c r="P41" s="12">
        <v>16196.865000000002</v>
      </c>
      <c r="Q41" s="12">
        <v>16840.383000000002</v>
      </c>
      <c r="R41" s="12">
        <v>15981.905000000001</v>
      </c>
      <c r="S41" s="12">
        <v>19358.087</v>
      </c>
      <c r="T41" s="12">
        <v>20729.87</v>
      </c>
      <c r="U41" s="12">
        <v>22778.171999999999</v>
      </c>
      <c r="V41" s="12">
        <v>26004.442999999999</v>
      </c>
    </row>
    <row r="42" spans="1:22" ht="18" customHeight="1" x14ac:dyDescent="0.25">
      <c r="D42" s="1"/>
      <c r="E42" s="1"/>
      <c r="F42" s="1"/>
      <c r="G42" s="1"/>
      <c r="H42" s="1"/>
      <c r="I42" s="1"/>
      <c r="J42" s="1"/>
      <c r="K42" s="1"/>
      <c r="L42" s="1"/>
      <c r="M42" s="1"/>
      <c r="N42" s="1"/>
      <c r="O42" s="1"/>
      <c r="P42" s="1"/>
      <c r="Q42" s="1"/>
      <c r="R42" s="1"/>
      <c r="S42" s="1"/>
      <c r="T42" s="1"/>
      <c r="U42" s="1"/>
      <c r="V42" s="1"/>
    </row>
    <row r="43" spans="1:22" ht="18" customHeight="1" x14ac:dyDescent="0.25">
      <c r="D43" s="1"/>
      <c r="E43" s="1"/>
      <c r="F43" s="1"/>
      <c r="G43" s="1"/>
      <c r="H43" s="1"/>
      <c r="I43" s="1"/>
      <c r="J43" s="1"/>
      <c r="K43" s="1"/>
      <c r="L43" s="1"/>
      <c r="M43" s="1"/>
      <c r="N43" s="1"/>
      <c r="O43" s="1"/>
      <c r="P43" s="1"/>
      <c r="Q43" s="1"/>
      <c r="R43" s="1"/>
      <c r="S43" s="1"/>
      <c r="T43" s="1"/>
      <c r="U43" s="1"/>
      <c r="V43" s="1"/>
    </row>
  </sheetData>
  <mergeCells count="3">
    <mergeCell ref="C2:J4"/>
    <mergeCell ref="A9:A26"/>
    <mergeCell ref="A31:A4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87EA4-C6E4-471A-BE3F-B5832985C744}">
  <sheetPr>
    <tabColor rgb="FF00B050"/>
  </sheetPr>
  <dimension ref="A2:V41"/>
  <sheetViews>
    <sheetView tabSelected="1" zoomScale="50" zoomScaleNormal="50" workbookViewId="0">
      <pane xSplit="2" ySplit="7" topLeftCell="C8" activePane="bottomRight" state="frozen"/>
      <selection activeCell="D31" sqref="D31"/>
      <selection pane="topRight" activeCell="D31" sqref="D31"/>
      <selection pane="bottomLeft" activeCell="D31" sqref="D31"/>
      <selection pane="bottomRight" activeCell="B37" sqref="B37"/>
    </sheetView>
  </sheetViews>
  <sheetFormatPr baseColWidth="10" defaultColWidth="11.44140625" defaultRowHeight="13.8" x14ac:dyDescent="0.25"/>
  <cols>
    <col min="1" max="1" width="46" style="1" customWidth="1"/>
    <col min="2" max="2" width="37.6640625" style="1" bestFit="1" customWidth="1"/>
    <col min="3" max="3" width="21.88671875" style="1" bestFit="1" customWidth="1"/>
    <col min="4" max="22" width="22.6640625" style="2" bestFit="1" customWidth="1"/>
    <col min="23" max="16384" width="11.44140625" style="1"/>
  </cols>
  <sheetData>
    <row r="2" spans="1:22" x14ac:dyDescent="0.25">
      <c r="C2" s="44" t="s">
        <v>21</v>
      </c>
      <c r="D2" s="45"/>
      <c r="E2" s="45"/>
      <c r="F2" s="45"/>
      <c r="G2" s="45"/>
      <c r="H2" s="45"/>
      <c r="I2" s="45"/>
      <c r="J2" s="45"/>
      <c r="K2" s="45"/>
      <c r="N2" s="24"/>
    </row>
    <row r="3" spans="1:22" x14ac:dyDescent="0.25">
      <c r="C3" s="44"/>
      <c r="D3" s="45"/>
      <c r="E3" s="45"/>
      <c r="F3" s="45"/>
      <c r="G3" s="45"/>
      <c r="H3" s="45"/>
      <c r="I3" s="45"/>
      <c r="J3" s="45"/>
      <c r="K3" s="45"/>
      <c r="M3" s="25"/>
    </row>
    <row r="4" spans="1:22" x14ac:dyDescent="0.25">
      <c r="C4" s="44"/>
      <c r="D4" s="45"/>
      <c r="E4" s="45"/>
      <c r="F4" s="45"/>
      <c r="G4" s="45"/>
      <c r="H4" s="45"/>
      <c r="I4" s="45"/>
      <c r="J4" s="45"/>
      <c r="K4" s="45"/>
      <c r="M4" s="26"/>
      <c r="N4" s="27"/>
    </row>
    <row r="7" spans="1:22" ht="25.5" customHeight="1" x14ac:dyDescent="0.25">
      <c r="A7" s="28"/>
      <c r="C7" s="4">
        <v>1996</v>
      </c>
      <c r="D7" s="4">
        <v>1997</v>
      </c>
      <c r="E7" s="4">
        <v>1998</v>
      </c>
      <c r="F7" s="4">
        <v>1999</v>
      </c>
      <c r="G7" s="4">
        <v>2000</v>
      </c>
      <c r="H7" s="4">
        <v>2001</v>
      </c>
      <c r="I7" s="4">
        <v>2002</v>
      </c>
      <c r="J7" s="4">
        <v>2003</v>
      </c>
      <c r="K7" s="4">
        <v>2004</v>
      </c>
      <c r="L7" s="4">
        <v>2005</v>
      </c>
      <c r="M7" s="4">
        <v>2006</v>
      </c>
      <c r="N7" s="4">
        <v>2007</v>
      </c>
      <c r="O7" s="4">
        <v>2008</v>
      </c>
      <c r="P7" s="4">
        <v>2009</v>
      </c>
      <c r="Q7" s="4">
        <v>2010</v>
      </c>
      <c r="R7" s="4">
        <v>2011</v>
      </c>
      <c r="S7" s="4">
        <v>2012</v>
      </c>
      <c r="T7" s="4">
        <v>2013</v>
      </c>
      <c r="U7" s="4">
        <v>2014</v>
      </c>
      <c r="V7" s="4">
        <v>2015</v>
      </c>
    </row>
    <row r="8" spans="1:22" ht="20.25" customHeight="1" x14ac:dyDescent="0.25">
      <c r="A8" s="28"/>
      <c r="B8" s="29"/>
      <c r="C8" s="6"/>
      <c r="D8" s="6"/>
      <c r="E8" s="6"/>
      <c r="F8" s="6"/>
      <c r="G8" s="6"/>
      <c r="H8" s="6"/>
      <c r="I8" s="6"/>
      <c r="J8" s="6"/>
      <c r="K8" s="6"/>
      <c r="L8" s="6"/>
      <c r="M8" s="6"/>
      <c r="N8" s="6"/>
      <c r="O8" s="6"/>
      <c r="P8" s="6"/>
      <c r="Q8" s="6"/>
      <c r="R8" s="6"/>
      <c r="S8" s="6"/>
      <c r="T8" s="6"/>
      <c r="U8" s="6"/>
      <c r="V8" s="6"/>
    </row>
    <row r="9" spans="1:22" ht="25.5" customHeight="1" x14ac:dyDescent="0.25">
      <c r="A9" s="47" t="s">
        <v>23</v>
      </c>
      <c r="B9" s="7" t="s">
        <v>2</v>
      </c>
      <c r="C9" s="19"/>
      <c r="D9" s="19">
        <f>Volume!D9/Courant!C9-1</f>
        <v>6.7453655734421414E-2</v>
      </c>
      <c r="E9" s="19">
        <f>Volume!E9/Courant!D9-1</f>
        <v>3.3633340193895522E-2</v>
      </c>
      <c r="F9" s="19">
        <f>Volume!F9/Courant!E9-1</f>
        <v>1.6846962343393779E-2</v>
      </c>
      <c r="G9" s="19">
        <f>Volume!G9/Courant!F9-1</f>
        <v>-2.9058972863337362E-2</v>
      </c>
      <c r="H9" s="19">
        <f>Volume!H9/Courant!G9-1</f>
        <v>5.3239467004781993E-3</v>
      </c>
      <c r="I9" s="19">
        <f>Volume!I9/Courant!H9-1</f>
        <v>-2.9291364597243463E-2</v>
      </c>
      <c r="J9" s="19">
        <f>Volume!J9/Courant!I9-1</f>
        <v>-2.5050389170499954E-2</v>
      </c>
      <c r="K9" s="19">
        <f>Volume!K9/Courant!J9-1</f>
        <v>6.6622001210556725E-3</v>
      </c>
      <c r="L9" s="19">
        <f>Volume!L9/Courant!K9-1</f>
        <v>1.2055375903279986E-2</v>
      </c>
      <c r="M9" s="19">
        <f>Volume!M9/Courant!L9-1</f>
        <v>4.438687683737319E-2</v>
      </c>
      <c r="N9" s="19">
        <f>Volume!N9/Courant!M9-1</f>
        <v>2.272003374477527E-2</v>
      </c>
      <c r="O9" s="19">
        <f>Volume!O9/Courant!N9-1</f>
        <v>4.240421847280218E-2</v>
      </c>
      <c r="P9" s="19">
        <f>Volume!P9/Courant!O9-1</f>
        <v>4.700738321125475E-2</v>
      </c>
      <c r="Q9" s="19">
        <f>Volume!Q9/Courant!P9-1</f>
        <v>4.6258803396605153E-2</v>
      </c>
      <c r="R9" s="19">
        <f>Volume!R9/Courant!Q9-1</f>
        <v>-6.6351707269523663E-2</v>
      </c>
      <c r="S9" s="19">
        <f>Volume!S9/Courant!R9-1</f>
        <v>0.10456884001978994</v>
      </c>
      <c r="T9" s="19">
        <f>Volume!T9/Courant!S9-1</f>
        <v>0.1020705081362745</v>
      </c>
      <c r="U9" s="19">
        <f>Volume!U9/Courant!T9-1</f>
        <v>9.4258179123637431E-2</v>
      </c>
      <c r="V9" s="19">
        <f>Volume!V9/Courant!U9-1</f>
        <v>8.8000044401434829E-2</v>
      </c>
    </row>
    <row r="10" spans="1:22" ht="25.5" customHeight="1" x14ac:dyDescent="0.25">
      <c r="A10" s="47"/>
      <c r="B10" s="37" t="s">
        <v>27</v>
      </c>
      <c r="C10" s="14"/>
      <c r="D10" s="30">
        <f>Volume!D10/Courant!C10-1</f>
        <v>6.8712434969607106E-2</v>
      </c>
      <c r="E10" s="30">
        <f>Volume!E10/Courant!D10-1</f>
        <v>8.702940760165534E-2</v>
      </c>
      <c r="F10" s="30">
        <f>Volume!F10/Courant!E10-1</f>
        <v>-1.0968673631320369E-2</v>
      </c>
      <c r="G10" s="30">
        <f>Volume!G10/Courant!F10-1</f>
        <v>1.9198489908522909E-2</v>
      </c>
      <c r="H10" s="30">
        <f>Volume!H10/Courant!G10-1</f>
        <v>-4.8818994083283274E-2</v>
      </c>
      <c r="I10" s="30">
        <f>Volume!I10/Courant!H10-1</f>
        <v>-3.4708966408223962E-2</v>
      </c>
      <c r="J10" s="30">
        <f>Volume!J10/Courant!I10-1</f>
        <v>-9.9694648289735399E-3</v>
      </c>
      <c r="K10" s="30">
        <f>Volume!K10/Courant!J10-1</f>
        <v>-2.7955373536837747E-2</v>
      </c>
      <c r="L10" s="30">
        <f>Volume!L10/Courant!K10-1</f>
        <v>3.6308686489777919E-2</v>
      </c>
      <c r="M10" s="30">
        <f>Volume!M10/Courant!L10-1</f>
        <v>6.8589819639204075E-2</v>
      </c>
      <c r="N10" s="30">
        <f>Volume!N10/Courant!M10-1</f>
        <v>-2.2773999956823943E-2</v>
      </c>
      <c r="O10" s="30">
        <f>Volume!O10/Courant!N10-1</f>
        <v>-2.2888073400670117E-2</v>
      </c>
      <c r="P10" s="30">
        <f>Volume!P10/Courant!O10-1</f>
        <v>-2.2784979481783707E-2</v>
      </c>
      <c r="Q10" s="30">
        <f>Volume!Q10/Courant!P10-1</f>
        <v>-3.7090664566503229E-2</v>
      </c>
      <c r="R10" s="30">
        <f>Volume!R10/Courant!Q10-1</f>
        <v>3.460651895880007E-2</v>
      </c>
      <c r="S10" s="30">
        <f>Volume!S10/Courant!R10-1</f>
        <v>3.6815916322995079E-2</v>
      </c>
      <c r="T10" s="30">
        <f>Volume!T10/Courant!S10-1</f>
        <v>4.4275500412976232E-2</v>
      </c>
      <c r="U10" s="30">
        <f>Volume!U10/Courant!T10-1</f>
        <v>0.13721388649171118</v>
      </c>
      <c r="V10" s="30">
        <f>Volume!V10/Courant!U10-1</f>
        <v>0.22673049284523694</v>
      </c>
    </row>
    <row r="11" spans="1:22" ht="25.5" customHeight="1" x14ac:dyDescent="0.25">
      <c r="A11" s="47"/>
      <c r="B11" s="37" t="s">
        <v>28</v>
      </c>
      <c r="C11" s="14"/>
      <c r="D11" s="30">
        <f>Volume!D11/Courant!C11-1</f>
        <v>0.10856623153181633</v>
      </c>
      <c r="E11" s="30">
        <f>Volume!E11/Courant!D11-1</f>
        <v>2.5038274341338651E-2</v>
      </c>
      <c r="F11" s="30">
        <f>Volume!F11/Courant!E11-1</f>
        <v>1.8291500513653025E-2</v>
      </c>
      <c r="G11" s="30">
        <f>Volume!G11/Courant!F11-1</f>
        <v>-8.5796525694451842E-2</v>
      </c>
      <c r="H11" s="30">
        <f>Volume!H11/Courant!G11-1</f>
        <v>-1.7752892637620143E-2</v>
      </c>
      <c r="I11" s="30">
        <f>Volume!I11/Courant!H11-1</f>
        <v>3.6498249332792554E-3</v>
      </c>
      <c r="J11" s="30">
        <f>Volume!J11/Courant!I11-1</f>
        <v>-5.0449687307167368E-2</v>
      </c>
      <c r="K11" s="30">
        <f>Volume!K11/Courant!J11-1</f>
        <v>-1.9477155249242539E-2</v>
      </c>
      <c r="L11" s="30">
        <f>Volume!L11/Courant!K11-1</f>
        <v>-6.4769203408692744E-2</v>
      </c>
      <c r="M11" s="30">
        <f>Volume!M11/Courant!L11-1</f>
        <v>0.22986897790408767</v>
      </c>
      <c r="N11" s="30">
        <f>Volume!N11/Courant!M11-1</f>
        <v>7.6971283019480197E-3</v>
      </c>
      <c r="O11" s="30">
        <f>Volume!O11/Courant!N11-1</f>
        <v>5.6505729221294931E-2</v>
      </c>
      <c r="P11" s="30">
        <f>Volume!P11/Courant!O11-1</f>
        <v>1.9419034192619256E-2</v>
      </c>
      <c r="Q11" s="30">
        <f>Volume!Q11/Courant!P11-1</f>
        <v>-2.3275139937827261E-3</v>
      </c>
      <c r="R11" s="30">
        <f>Volume!R11/Courant!Q11-1</f>
        <v>-0.13206838611574279</v>
      </c>
      <c r="S11" s="30">
        <f>Volume!S11/Courant!R11-1</f>
        <v>0.14656003223690006</v>
      </c>
      <c r="T11" s="30">
        <f>Volume!T11/Courant!S11-1</f>
        <v>0.2270998630915686</v>
      </c>
      <c r="U11" s="30">
        <f>Volume!U11/Courant!T11-1</f>
        <v>9.6309018168505567E-2</v>
      </c>
      <c r="V11" s="30">
        <f>Volume!V11/Courant!U11-1</f>
        <v>-8.7130289733326038E-2</v>
      </c>
    </row>
    <row r="12" spans="1:22" ht="25.5" customHeight="1" x14ac:dyDescent="0.25">
      <c r="A12" s="47"/>
      <c r="B12" s="37" t="s">
        <v>29</v>
      </c>
      <c r="C12" s="14"/>
      <c r="D12" s="30">
        <f>Volume!D12/Courant!C12-1</f>
        <v>5.4003722730889159E-2</v>
      </c>
      <c r="E12" s="30">
        <f>Volume!E12/Courant!D12-1</f>
        <v>2.2340851173891396E-2</v>
      </c>
      <c r="F12" s="30">
        <f>Volume!F12/Courant!E12-1</f>
        <v>2.9832996968453207E-2</v>
      </c>
      <c r="G12" s="30">
        <f>Volume!G12/Courant!F12-1</f>
        <v>-1.280577813816608E-2</v>
      </c>
      <c r="H12" s="30">
        <f>Volume!H12/Courant!G12-1</f>
        <v>3.2325951750517223E-2</v>
      </c>
      <c r="I12" s="30">
        <f>Volume!I12/Courant!H12-1</f>
        <v>-4.393131111782822E-2</v>
      </c>
      <c r="J12" s="30">
        <f>Volume!J12/Courant!I12-1</f>
        <v>-2.1212813342636472E-2</v>
      </c>
      <c r="K12" s="30">
        <f>Volume!K12/Courant!J12-1</f>
        <v>1.5469858580105855E-2</v>
      </c>
      <c r="L12" s="30">
        <f>Volume!L12/Courant!K12-1</f>
        <v>2.5994543645692092E-2</v>
      </c>
      <c r="M12" s="30">
        <f>Volume!M12/Courant!L12-1</f>
        <v>-1.7423496408939476E-2</v>
      </c>
      <c r="N12" s="30">
        <f>Volume!N12/Courant!M12-1</f>
        <v>3.8848716453385501E-2</v>
      </c>
      <c r="O12" s="30">
        <f>Volume!O12/Courant!N12-1</f>
        <v>6.5060852968740646E-2</v>
      </c>
      <c r="P12" s="30">
        <f>Volume!P12/Courant!O12-1</f>
        <v>6.7261046368893407E-2</v>
      </c>
      <c r="Q12" s="30">
        <f>Volume!Q12/Courant!P12-1</f>
        <v>7.0622861310199792E-2</v>
      </c>
      <c r="R12" s="30">
        <f>Volume!R12/Courant!Q12-1</f>
        <v>-5.6992189902220214E-2</v>
      </c>
      <c r="S12" s="30">
        <f>Volume!S12/Courant!R12-1</f>
        <v>0.10820275588507111</v>
      </c>
      <c r="T12" s="30">
        <f>Volume!T12/Courant!S12-1</f>
        <v>6.8132157266412863E-2</v>
      </c>
      <c r="U12" s="30">
        <f>Volume!U12/Courant!T12-1</f>
        <v>8.2353363596808116E-2</v>
      </c>
      <c r="V12" s="30">
        <f>Volume!V12/Courant!U12-1</f>
        <v>0.11024425414233519</v>
      </c>
    </row>
    <row r="13" spans="1:22" ht="20.25" customHeight="1" x14ac:dyDescent="0.25">
      <c r="A13" s="47"/>
      <c r="B13" s="34" t="s">
        <v>3</v>
      </c>
      <c r="C13" s="35"/>
      <c r="D13" s="36">
        <f>Volume!D13/Courant!C13-1</f>
        <v>6.8126739830739025E-2</v>
      </c>
      <c r="E13" s="36">
        <f>Volume!E13/Courant!D13-1</f>
        <v>3.4505829137910116E-2</v>
      </c>
      <c r="F13" s="36">
        <f>Volume!F13/Courant!E13-1</f>
        <v>1.9695897166137399E-2</v>
      </c>
      <c r="G13" s="36">
        <f>Volume!G13/Courant!F13-1</f>
        <v>-2.3444168791163733E-2</v>
      </c>
      <c r="H13" s="36">
        <f>Volume!H13/Courant!G13-1</f>
        <v>6.5472035023534936E-3</v>
      </c>
      <c r="I13" s="36">
        <f>Volume!I13/Courant!H13-1</f>
        <v>-3.2402113400420207E-2</v>
      </c>
      <c r="J13" s="36">
        <f>Volume!J13/Courant!I13-1</f>
        <v>-2.4806442832079889E-2</v>
      </c>
      <c r="K13" s="36">
        <f>Volume!K13/Courant!J13-1</f>
        <v>-1.3825243193692494E-3</v>
      </c>
      <c r="L13" s="36">
        <f>Volume!L13/Courant!K13-1</f>
        <v>8.5664167260270929E-3</v>
      </c>
      <c r="M13" s="36">
        <f>Volume!M13/Courant!L13-1</f>
        <v>4.3823071192825802E-2</v>
      </c>
      <c r="N13" s="36">
        <f>Volume!N13/Courant!M13-1</f>
        <v>2.0821988396306779E-2</v>
      </c>
      <c r="O13" s="36">
        <f>Volume!O13/Courant!N13-1</f>
        <v>4.7757204730078273E-2</v>
      </c>
      <c r="P13" s="36">
        <f>Volume!P13/Courant!O13-1</f>
        <v>4.0498298986060055E-2</v>
      </c>
      <c r="Q13" s="36">
        <f>Volume!Q13/Courant!P13-1</f>
        <v>3.6025855626785397E-2</v>
      </c>
      <c r="R13" s="36">
        <f>Volume!R13/Courant!Q13-1</f>
        <v>-5.4633356932421884E-2</v>
      </c>
      <c r="S13" s="36">
        <f>Volume!S13/Courant!R13-1</f>
        <v>0.10080795119328534</v>
      </c>
      <c r="T13" s="36">
        <f>Volume!T13/Courant!S13-1</f>
        <v>9.7945642357013973E-2</v>
      </c>
      <c r="U13" s="36">
        <f>Volume!U13/Courant!T13-1</f>
        <v>9.5136750305755413E-2</v>
      </c>
      <c r="V13" s="36">
        <f>Volume!V13/Courant!U13-1</f>
        <v>7.9848805374154841E-2</v>
      </c>
    </row>
    <row r="14" spans="1:22" ht="20.25" customHeight="1" x14ac:dyDescent="0.25">
      <c r="A14" s="47"/>
      <c r="B14" s="5" t="s">
        <v>4</v>
      </c>
      <c r="C14" s="9"/>
      <c r="D14" s="20">
        <f>Volume!D14/Courant!C14-1</f>
        <v>5.8448103090481318E-2</v>
      </c>
      <c r="E14" s="20">
        <f>Volume!E14/Courant!D14-1</f>
        <v>2.0482275206264999E-2</v>
      </c>
      <c r="F14" s="20">
        <f>Volume!F14/Courant!E14-1</f>
        <v>-2.661798926363268E-2</v>
      </c>
      <c r="G14" s="20">
        <f>Volume!G14/Courant!F14-1</f>
        <v>-0.1376790735038157</v>
      </c>
      <c r="H14" s="20">
        <f>Volume!H14/Courant!G14-1</f>
        <v>-1.7212707808139216E-2</v>
      </c>
      <c r="I14" s="20">
        <f>Volume!I14/Courant!H14-1</f>
        <v>2.5936763201534152E-2</v>
      </c>
      <c r="J14" s="20">
        <f>Volume!J14/Courant!I14-1</f>
        <v>-2.8739664152835798E-2</v>
      </c>
      <c r="K14" s="20">
        <f>Volume!K14/Courant!J14-1</f>
        <v>0.12142923595900523</v>
      </c>
      <c r="L14" s="20">
        <f>Volume!L14/Courant!K14-1</f>
        <v>5.4663541785524128E-2</v>
      </c>
      <c r="M14" s="20">
        <f>Volume!M14/Courant!L14-1</f>
        <v>5.1596466607511049E-2</v>
      </c>
      <c r="N14" s="20">
        <f>Volume!N14/Courant!M14-1</f>
        <v>4.7608219417266895E-2</v>
      </c>
      <c r="O14" s="20">
        <f>Volume!O14/Courant!N14-1</f>
        <v>-2.4651594063836435E-2</v>
      </c>
      <c r="P14" s="20">
        <f>Volume!P14/Courant!O14-1</f>
        <v>0.13605170827076551</v>
      </c>
      <c r="Q14" s="20">
        <f>Volume!Q14/Courant!P14-1</f>
        <v>0.18521038806603651</v>
      </c>
      <c r="R14" s="20">
        <f>Volume!R14/Courant!Q14-1</f>
        <v>-0.24375493236601276</v>
      </c>
      <c r="S14" s="20">
        <f>Volume!S14/Courant!R14-1</f>
        <v>0.17406566555499747</v>
      </c>
      <c r="T14" s="20">
        <f>Volume!T14/Courant!S14-1</f>
        <v>0.15821976574814922</v>
      </c>
      <c r="U14" s="20">
        <f>Volume!U14/Courant!T14-1</f>
        <v>8.2321710278534521E-2</v>
      </c>
      <c r="V14" s="20">
        <f>Volume!V14/Courant!U14-1</f>
        <v>0.19700165100685418</v>
      </c>
    </row>
    <row r="15" spans="1:22" ht="20.25" customHeight="1" x14ac:dyDescent="0.25">
      <c r="A15" s="47"/>
      <c r="B15" s="10" t="s">
        <v>5</v>
      </c>
      <c r="C15" s="9"/>
      <c r="D15" s="20">
        <f>Volume!D15/Courant!C15-1</f>
        <v>0.10376082864916181</v>
      </c>
      <c r="E15" s="20">
        <f>Volume!E15/Courant!D15-1</f>
        <v>7.4282588290392582E-2</v>
      </c>
      <c r="F15" s="20">
        <f>Volume!F15/Courant!E15-1</f>
        <v>-2.4182566432244812E-2</v>
      </c>
      <c r="G15" s="20">
        <f>Volume!G15/Courant!F15-1</f>
        <v>-6.3651484710267936E-2</v>
      </c>
      <c r="H15" s="20">
        <f>Volume!H15/Courant!G15-1</f>
        <v>-1.0130002530896576E-2</v>
      </c>
      <c r="I15" s="20">
        <f>Volume!I15/Courant!H15-1</f>
        <v>2.6537708338677968E-2</v>
      </c>
      <c r="J15" s="20">
        <f>Volume!J15/Courant!I15-1</f>
        <v>1.4672339276421198E-2</v>
      </c>
      <c r="K15" s="20">
        <f>Volume!K15/Courant!J15-1</f>
        <v>0.11533716722137521</v>
      </c>
      <c r="L15" s="20">
        <f>Volume!L15/Courant!K15-1</f>
        <v>0.11807259919262769</v>
      </c>
      <c r="M15" s="20">
        <f>Volume!M15/Courant!L15-1</f>
        <v>-1.8836765596537686E-2</v>
      </c>
      <c r="N15" s="20">
        <f>Volume!N15/Courant!M15-1</f>
        <v>-8.7506130617254207E-4</v>
      </c>
      <c r="O15" s="20">
        <f>Volume!O15/Courant!N15-1</f>
        <v>-1.0407327086086493E-2</v>
      </c>
      <c r="P15" s="20">
        <f>Volume!P15/Courant!O15-1</f>
        <v>0.11328420695858687</v>
      </c>
      <c r="Q15" s="20">
        <f>Volume!Q15/Courant!P15-1</f>
        <v>0.17599678806090635</v>
      </c>
      <c r="R15" s="20">
        <f>Volume!R15/Courant!Q15-1</f>
        <v>-0.19345566741272979</v>
      </c>
      <c r="S15" s="20">
        <f>Volume!S15/Courant!R15-1</f>
        <v>0.30855582061098641</v>
      </c>
      <c r="T15" s="20">
        <f>Volume!T15/Courant!S15-1</f>
        <v>-5.4400697356092875E-2</v>
      </c>
      <c r="U15" s="20">
        <f>Volume!U15/Courant!T15-1</f>
        <v>1.0279221722062637E-3</v>
      </c>
      <c r="V15" s="20">
        <f>Volume!V15/Courant!U15-1</f>
        <v>0.170298434083477</v>
      </c>
    </row>
    <row r="16" spans="1:22" ht="20.25" customHeight="1" x14ac:dyDescent="0.25">
      <c r="A16" s="47"/>
      <c r="B16" s="11" t="s">
        <v>6</v>
      </c>
      <c r="C16" s="12"/>
      <c r="D16" s="21">
        <f>Volume!D16/Courant!C16-1</f>
        <v>7.4055918540923749E-2</v>
      </c>
      <c r="E16" s="21">
        <f>Volume!E16/Courant!D16-1</f>
        <v>4.1241884153692787E-2</v>
      </c>
      <c r="F16" s="21">
        <f>Volume!F16/Courant!E16-1</f>
        <v>9.1563086154728968E-3</v>
      </c>
      <c r="G16" s="21">
        <f>Volume!G16/Courant!F16-1</f>
        <v>-3.5706461033388148E-2</v>
      </c>
      <c r="H16" s="21">
        <f>Volume!H16/Courant!G16-1</f>
        <v>2.4132060237296304E-3</v>
      </c>
      <c r="I16" s="21">
        <f>Volume!I16/Courant!H16-1</f>
        <v>-1.895707529395918E-2</v>
      </c>
      <c r="J16" s="21">
        <f>Volume!J16/Courant!I16-1</f>
        <v>-1.759869785091428E-2</v>
      </c>
      <c r="K16" s="21">
        <f>Volume!K16/Courant!J16-1</f>
        <v>2.7854088334323457E-2</v>
      </c>
      <c r="L16" s="21">
        <f>Volume!L16/Courant!K16-1</f>
        <v>3.557641689437796E-2</v>
      </c>
      <c r="M16" s="21">
        <f>Volume!M16/Courant!L16-1</f>
        <v>2.8781769105381549E-2</v>
      </c>
      <c r="N16" s="21">
        <f>Volume!N16/Courant!M16-1</f>
        <v>1.7109583102393078E-2</v>
      </c>
      <c r="O16" s="21">
        <f>Volume!O16/Courant!N16-1</f>
        <v>3.0021938719458907E-2</v>
      </c>
      <c r="P16" s="21">
        <f>Volume!P16/Courant!O16-1</f>
        <v>6.1796720349381218E-2</v>
      </c>
      <c r="Q16" s="21">
        <f>Volume!Q16/Courant!P16-1</f>
        <v>7.4455702295284754E-2</v>
      </c>
      <c r="R16" s="21">
        <f>Volume!R16/Courant!Q16-1</f>
        <v>-9.5395876841165794E-2</v>
      </c>
      <c r="S16" s="21">
        <f>Volume!S16/Courant!R16-1</f>
        <v>0.14717530475846208</v>
      </c>
      <c r="T16" s="21">
        <f>Volume!T16/Courant!S16-1</f>
        <v>6.427779175553594E-2</v>
      </c>
      <c r="U16" s="21">
        <f>Volume!U16/Courant!T16-1</f>
        <v>7.3429785377614021E-2</v>
      </c>
      <c r="V16" s="21">
        <f>Volume!V16/Courant!U16-1</f>
        <v>0.10467223997524933</v>
      </c>
    </row>
    <row r="17" spans="1:22" ht="20.25" customHeight="1" x14ac:dyDescent="0.25">
      <c r="A17" s="47"/>
      <c r="B17" s="10"/>
      <c r="C17" s="6"/>
      <c r="D17" s="22"/>
      <c r="E17" s="22"/>
      <c r="F17" s="22"/>
      <c r="G17" s="22"/>
      <c r="H17" s="22"/>
      <c r="I17" s="22"/>
      <c r="J17" s="22"/>
      <c r="K17" s="22"/>
      <c r="L17" s="22"/>
      <c r="M17" s="22"/>
      <c r="N17" s="22"/>
      <c r="O17" s="22"/>
      <c r="P17" s="22"/>
      <c r="Q17" s="22"/>
      <c r="R17" s="22"/>
      <c r="S17" s="22"/>
      <c r="T17" s="22"/>
      <c r="U17" s="22"/>
      <c r="V17" s="22"/>
    </row>
    <row r="18" spans="1:22" ht="20.25" customHeight="1" x14ac:dyDescent="0.25">
      <c r="A18" s="48"/>
      <c r="B18" s="10" t="s">
        <v>18</v>
      </c>
      <c r="C18" s="9"/>
      <c r="D18" s="20">
        <f>Volume!D18/Courant!C18-1</f>
        <v>5.9338476337548185E-2</v>
      </c>
      <c r="E18" s="20">
        <f>Volume!E18/Courant!D18-1</f>
        <v>4.632202487661452E-2</v>
      </c>
      <c r="F18" s="20">
        <f>Volume!F18/Courant!E18-1</f>
        <v>4.0756598432212687E-2</v>
      </c>
      <c r="G18" s="20">
        <f>Volume!G18/Courant!F18-1</f>
        <v>5.4220404704452552E-3</v>
      </c>
      <c r="H18" s="20">
        <f>Volume!H18/Courant!G18-1</f>
        <v>2.1562682729056259E-2</v>
      </c>
      <c r="I18" s="20">
        <f>Volume!I18/Courant!H18-1</f>
        <v>-5.460908819199084E-2</v>
      </c>
      <c r="J18" s="20">
        <f>Volume!J18/Courant!I18-1</f>
        <v>-1.6028594876579039E-2</v>
      </c>
      <c r="K18" s="20">
        <f>Volume!K18/Courant!J18-1</f>
        <v>2.1389611954046206E-2</v>
      </c>
      <c r="L18" s="20">
        <f>Volume!L18/Courant!K18-1</f>
        <v>5.3717290068202583E-3</v>
      </c>
      <c r="M18" s="20">
        <f>Volume!M18/Courant!L18-1</f>
        <v>-1.8480527594036622E-2</v>
      </c>
      <c r="N18" s="20">
        <f>Volume!N18/Courant!M18-1</f>
        <v>4.6472044466753681E-2</v>
      </c>
      <c r="O18" s="20">
        <f>Volume!O18/Courant!N18-1</f>
        <v>7.427786261678504E-3</v>
      </c>
      <c r="P18" s="20">
        <f>Volume!P18/Courant!O18-1</f>
        <v>3.6501296290888385E-2</v>
      </c>
      <c r="Q18" s="20">
        <f>Volume!Q18/Courant!P18-1</f>
        <v>3.5447777980889494E-2</v>
      </c>
      <c r="R18" s="20">
        <f>Volume!R18/Courant!Q18-1</f>
        <v>-3.4002082165498937E-2</v>
      </c>
      <c r="S18" s="20">
        <f>Volume!S18/Courant!R18-1</f>
        <v>7.9863552463575793E-2</v>
      </c>
      <c r="T18" s="20">
        <f>Volume!T18/Courant!S18-1</f>
        <v>3.5013397451912009E-2</v>
      </c>
      <c r="U18" s="20">
        <f>Volume!U18/Courant!T18-1</f>
        <v>8.4998426205895594E-2</v>
      </c>
      <c r="V18" s="20">
        <f>Volume!V18/Courant!U18-1</f>
        <v>7.918827101022341E-2</v>
      </c>
    </row>
    <row r="19" spans="1:22" ht="20.25" customHeight="1" x14ac:dyDescent="0.25">
      <c r="A19" s="48"/>
      <c r="B19" s="13" t="s">
        <v>8</v>
      </c>
      <c r="C19" s="9"/>
      <c r="D19" s="30">
        <f>Volume!D19/Courant!C19-1</f>
        <v>5.9363196488921854E-2</v>
      </c>
      <c r="E19" s="30">
        <f>Volume!E19/Courant!D19-1</f>
        <v>6.0767173601056657E-2</v>
      </c>
      <c r="F19" s="30">
        <f>Volume!F19/Courant!E19-1</f>
        <v>4.312573708134515E-2</v>
      </c>
      <c r="G19" s="30">
        <f>Volume!G19/Courant!F19-1</f>
        <v>-1.1232465983858075E-2</v>
      </c>
      <c r="H19" s="30">
        <f>Volume!H19/Courant!G19-1</f>
        <v>2.3335378504642179E-2</v>
      </c>
      <c r="I19" s="30">
        <f>Volume!I19/Courant!H19-1</f>
        <v>-5.6712198037075057E-2</v>
      </c>
      <c r="J19" s="30">
        <f>Volume!J19/Courant!I19-1</f>
        <v>-4.3458250096194639E-2</v>
      </c>
      <c r="K19" s="30">
        <f>Volume!K19/Courant!J19-1</f>
        <v>2.5329576452298275E-2</v>
      </c>
      <c r="L19" s="30">
        <f>Volume!L19/Courant!K19-1</f>
        <v>8.329510642086646E-3</v>
      </c>
      <c r="M19" s="30">
        <f>Volume!M19/Courant!L19-1</f>
        <v>-1.0555801140172627E-2</v>
      </c>
      <c r="N19" s="30">
        <f>Volume!N19/Courant!M19-1</f>
        <v>5.520390088398397E-2</v>
      </c>
      <c r="O19" s="30">
        <f>Volume!O19/Courant!N19-1</f>
        <v>-1.1525013265356598E-3</v>
      </c>
      <c r="P19" s="30">
        <f>Volume!P19/Courant!O19-1</f>
        <v>3.5020171074978679E-2</v>
      </c>
      <c r="Q19" s="30">
        <f>Volume!Q19/Courant!P19-1</f>
        <v>3.6237403671700585E-2</v>
      </c>
      <c r="R19" s="30">
        <f>Volume!R19/Courant!Q19-1</f>
        <v>-2.410816880747757E-2</v>
      </c>
      <c r="S19" s="30">
        <f>Volume!S19/Courant!R19-1</f>
        <v>8.1619666875655472E-2</v>
      </c>
      <c r="T19" s="30">
        <f>Volume!T19/Courant!S19-1</f>
        <v>3.5838198170435209E-2</v>
      </c>
      <c r="U19" s="30">
        <f>Volume!U19/Courant!T19-1</f>
        <v>8.540063953656718E-2</v>
      </c>
      <c r="V19" s="30">
        <f>Volume!V19/Courant!U19-1</f>
        <v>0.13916171256414267</v>
      </c>
    </row>
    <row r="20" spans="1:22" ht="20.25" customHeight="1" x14ac:dyDescent="0.25">
      <c r="A20" s="48"/>
      <c r="B20" s="13" t="s">
        <v>9</v>
      </c>
      <c r="C20" s="9"/>
      <c r="D20" s="30">
        <f>Volume!D20/Courant!C20-1</f>
        <v>5.9238366924528441E-2</v>
      </c>
      <c r="E20" s="30">
        <f>Volume!E20/Courant!D20-1</f>
        <v>-1.3491933788547295E-2</v>
      </c>
      <c r="F20" s="30">
        <f>Volume!F20/Courant!E20-1</f>
        <v>2.969370901873658E-2</v>
      </c>
      <c r="G20" s="30">
        <f>Volume!G20/Courant!F20-1</f>
        <v>9.0673609674220446E-2</v>
      </c>
      <c r="H20" s="30">
        <f>Volume!H20/Courant!G20-1</f>
        <v>1.3226581107307789E-2</v>
      </c>
      <c r="I20" s="30">
        <f>Volume!I20/Courant!H20-1</f>
        <v>-4.4244920166659929E-2</v>
      </c>
      <c r="J20" s="30">
        <f>Volume!J20/Courant!I20-1</f>
        <v>0.12125613719485773</v>
      </c>
      <c r="K20" s="30">
        <f>Volume!K20/Courant!J20-1</f>
        <v>3.7493726356878643E-3</v>
      </c>
      <c r="L20" s="30">
        <f>Volume!L20/Courant!K20-1</f>
        <v>-8.1236346206565724E-3</v>
      </c>
      <c r="M20" s="30">
        <f>Volume!M20/Courant!L20-1</f>
        <v>-5.6035271871391124E-2</v>
      </c>
      <c r="N20" s="30">
        <f>Volume!N20/Courant!M20-1</f>
        <v>2.045196658984505E-3</v>
      </c>
      <c r="O20" s="30">
        <f>Volume!O20/Courant!N20-1</f>
        <v>5.3573195263414419E-2</v>
      </c>
      <c r="P20" s="30">
        <f>Volume!P20/Courant!O20-1</f>
        <v>4.4486164521898353E-2</v>
      </c>
      <c r="Q20" s="30">
        <f>Volume!Q20/Courant!P20-1</f>
        <v>3.1214591672110492E-2</v>
      </c>
      <c r="R20" s="30">
        <f>Volume!R20/Courant!Q20-1</f>
        <v>-8.8502122078143564E-2</v>
      </c>
      <c r="S20" s="30">
        <f>Volume!S20/Courant!R20-1</f>
        <v>6.9044058504436512E-2</v>
      </c>
      <c r="T20" s="30">
        <f>Volume!T20/Courant!S20-1</f>
        <v>3.0503283448162888E-2</v>
      </c>
      <c r="U20" s="30">
        <f>Volume!U20/Courant!T20-1</f>
        <v>8.2900132368524115E-2</v>
      </c>
      <c r="V20" s="30">
        <f>Volume!V20/Courant!U20-1</f>
        <v>-0.22732909420320546</v>
      </c>
    </row>
    <row r="21" spans="1:22" ht="20.25" customHeight="1" x14ac:dyDescent="0.25">
      <c r="A21" s="48"/>
      <c r="B21" s="10" t="s">
        <v>19</v>
      </c>
      <c r="C21" s="9"/>
      <c r="D21" s="20">
        <f>Volume!D21/Courant!C21-1</f>
        <v>-8.6025726984302442E-2</v>
      </c>
      <c r="E21" s="20">
        <f>Volume!E21/Courant!D21-1</f>
        <v>9.3282636374388606E-2</v>
      </c>
      <c r="F21" s="20">
        <f>Volume!F21/Courant!E21-1</f>
        <v>6.0136615406863436E-2</v>
      </c>
      <c r="G21" s="20">
        <f>Volume!G21/Courant!F21-1</f>
        <v>-0.17047390001739993</v>
      </c>
      <c r="H21" s="20">
        <f>Volume!H21/Courant!G21-1</f>
        <v>-4.8036246514758019E-2</v>
      </c>
      <c r="I21" s="20">
        <f>Volume!I21/Courant!H21-1</f>
        <v>6.8230315966024691E-2</v>
      </c>
      <c r="J21" s="20">
        <f>Volume!J21/Courant!I21-1</f>
        <v>-7.9348720869009681E-2</v>
      </c>
      <c r="K21" s="20">
        <f>Volume!K21/Courant!J21-1</f>
        <v>9.5384214556127445E-2</v>
      </c>
      <c r="L21" s="20">
        <f>Volume!L21/Courant!K21-1</f>
        <v>-9.5506685001802705E-2</v>
      </c>
      <c r="M21" s="20">
        <f>Volume!M21/Courant!L21-1</f>
        <v>0.12809066753113107</v>
      </c>
      <c r="N21" s="20">
        <f>Volume!N21/Courant!M21-1</f>
        <v>0.27005935415187121</v>
      </c>
      <c r="O21" s="20">
        <f>Volume!O21/Courant!N21-1</f>
        <v>6.7994399842665976E-2</v>
      </c>
      <c r="P21" s="20">
        <f>Volume!P21/Courant!O21-1</f>
        <v>3.2754255357468676E-2</v>
      </c>
      <c r="Q21" s="20">
        <f>Volume!Q21/Courant!P21-1</f>
        <v>0.26625986280840341</v>
      </c>
      <c r="R21" s="20">
        <f>Volume!R21/Courant!Q21-1</f>
        <v>-0.20466679272447408</v>
      </c>
      <c r="S21" s="20">
        <f>Volume!S21/Courant!R21-1</f>
        <v>0.37564933869490647</v>
      </c>
      <c r="T21" s="20">
        <f>Volume!T21/Courant!S21-1</f>
        <v>0.4133706807144053</v>
      </c>
      <c r="U21" s="20">
        <f>Volume!U21/Courant!T21-1</f>
        <v>0.19255721749725807</v>
      </c>
      <c r="V21" s="20">
        <f>Volume!V21/Courant!U21-1</f>
        <v>0.14441982533129183</v>
      </c>
    </row>
    <row r="22" spans="1:22" ht="20.25" customHeight="1" x14ac:dyDescent="0.25">
      <c r="A22" s="48"/>
      <c r="B22" s="13" t="s">
        <v>11</v>
      </c>
      <c r="C22" s="9"/>
      <c r="D22" s="30">
        <f>Volume!D22/Courant!C22-1</f>
        <v>-0.18002767107699369</v>
      </c>
      <c r="E22" s="30">
        <f>Volume!E22/Courant!D22-1</f>
        <v>4.4626006755357439E-2</v>
      </c>
      <c r="F22" s="30">
        <f>Volume!F22/Courant!E22-1</f>
        <v>0.12409368602978477</v>
      </c>
      <c r="G22" s="30">
        <f>Volume!G22/Courant!F22-1</f>
        <v>-2.1279950768694933E-2</v>
      </c>
      <c r="H22" s="30">
        <f>Volume!H22/Courant!G22-1</f>
        <v>-0.11704086556084126</v>
      </c>
      <c r="I22" s="30">
        <f>Volume!I22/Courant!H22-1</f>
        <v>6.50303020453189E-2</v>
      </c>
      <c r="J22" s="30">
        <f>Volume!J22/Courant!I22-1</f>
        <v>-0.11378365322069806</v>
      </c>
      <c r="K22" s="30">
        <f>Volume!K22/Courant!J22-1</f>
        <v>0.10063091802791968</v>
      </c>
      <c r="L22" s="30">
        <f>Volume!L22/Courant!K22-1</f>
        <v>-5.390690556971578E-2</v>
      </c>
      <c r="M22" s="30">
        <f>Volume!M22/Courant!L22-1</f>
        <v>0.12809066460964269</v>
      </c>
      <c r="N22" s="30">
        <f>Volume!N22/Courant!M22-1</f>
        <v>0.31901720103127262</v>
      </c>
      <c r="O22" s="30">
        <f>Volume!O22/Courant!N22-1</f>
        <v>-5.0609547240214936E-2</v>
      </c>
      <c r="P22" s="30">
        <f>Volume!P22/Courant!O22-1</f>
        <v>5.0999709530221038E-2</v>
      </c>
      <c r="Q22" s="30">
        <f>Volume!Q22/Courant!P22-1</f>
        <v>0.32928029224745847</v>
      </c>
      <c r="R22" s="30">
        <f>Volume!R22/Courant!Q22-1</f>
        <v>-0.22189054297960464</v>
      </c>
      <c r="S22" s="30">
        <f>Volume!S22/Courant!R22-1</f>
        <v>0.11174673529923473</v>
      </c>
      <c r="T22" s="30">
        <f>Volume!T22/Courant!S22-1</f>
        <v>0.55958550943117991</v>
      </c>
      <c r="U22" s="30">
        <f>Volume!U22/Courant!T22-1</f>
        <v>0.19961636031314112</v>
      </c>
      <c r="V22" s="30">
        <f>Volume!V22/Courant!U22-1</f>
        <v>0.3644628850084739</v>
      </c>
    </row>
    <row r="23" spans="1:22" ht="20.25" customHeight="1" x14ac:dyDescent="0.25">
      <c r="A23" s="48"/>
      <c r="B23" s="13" t="s">
        <v>12</v>
      </c>
      <c r="C23" s="9"/>
      <c r="D23" s="30">
        <f>Volume!D23/Courant!C23-1</f>
        <v>0.16446747954228247</v>
      </c>
      <c r="E23" s="30">
        <f>Volume!E23/Courant!D23-1</f>
        <v>0.18458318136815222</v>
      </c>
      <c r="F23" s="30">
        <f>Volume!F23/Courant!E23-1</f>
        <v>-4.0339801058479785E-2</v>
      </c>
      <c r="G23" s="30">
        <f>Volume!G23/Courant!F23-1</f>
        <v>-0.44501817629353568</v>
      </c>
      <c r="H23" s="30">
        <f>Volume!H23/Courant!G23-1</f>
        <v>0.17589763769336564</v>
      </c>
      <c r="I23" s="30">
        <f>Volume!I23/Courant!H23-1</f>
        <v>7.6027974544441435E-2</v>
      </c>
      <c r="J23" s="30">
        <f>Volume!J23/Courant!I23-1</f>
        <v>3.7031443150887799E-3</v>
      </c>
      <c r="K23" s="30">
        <f>Volume!K23/Courant!J23-1</f>
        <v>8.4211181304198135E-2</v>
      </c>
      <c r="L23" s="30">
        <f>Volume!L23/Courant!K23-1</f>
        <v>-0.18543620663597171</v>
      </c>
      <c r="M23" s="30">
        <f>Volume!M23/Courant!L23-1</f>
        <v>0.12809067486653825</v>
      </c>
      <c r="N23" s="30">
        <f>Volume!N23/Courant!M23-1</f>
        <v>0.13239214201701821</v>
      </c>
      <c r="O23" s="30">
        <f>Volume!O23/Courant!N23-1</f>
        <v>0.43680636308902754</v>
      </c>
      <c r="P23" s="30">
        <f>Volume!P23/Courant!O23-1</f>
        <v>-4.7349748918712464E-3</v>
      </c>
      <c r="Q23" s="30">
        <f>Volume!Q23/Courant!P23-1</f>
        <v>0.12951939654220346</v>
      </c>
      <c r="R23" s="30">
        <f>Volume!R23/Courant!Q23-1</f>
        <v>-0.1596836906932807</v>
      </c>
      <c r="S23" s="30">
        <f>Volume!S23/Courant!R23-1</f>
        <v>1.0138588276999094</v>
      </c>
      <c r="T23" s="30">
        <f>Volume!T23/Courant!S23-1</f>
        <v>0.21816707204100139</v>
      </c>
      <c r="U23" s="30">
        <f>Volume!U23/Courant!T23-1</f>
        <v>0.18049156509645381</v>
      </c>
      <c r="V23" s="30">
        <f>Volume!V23/Courant!U23-1</f>
        <v>-0.23777586976475318</v>
      </c>
    </row>
    <row r="24" spans="1:22" ht="20.25" customHeight="1" x14ac:dyDescent="0.25">
      <c r="A24" s="47"/>
      <c r="B24" s="10" t="s">
        <v>13</v>
      </c>
      <c r="C24" s="9"/>
      <c r="D24" s="20">
        <f>Volume!D24/Courant!C24-1</f>
        <v>-3.0535884048936333</v>
      </c>
      <c r="E24" s="20">
        <f>Volume!E24/Courant!D24-1</f>
        <v>-0.63683636888894735</v>
      </c>
      <c r="F24" s="20">
        <f>Volume!F24/Courant!E24-1</f>
        <v>-3.973177988930793</v>
      </c>
      <c r="G24" s="20">
        <f>Volume!G24/Courant!F24-1</f>
        <v>-0.22268321399949209</v>
      </c>
      <c r="H24" s="20">
        <f>Volume!H24/Courant!G24-1</f>
        <v>-0.42015997319820764</v>
      </c>
      <c r="I24" s="20">
        <f>Volume!I24/Courant!H24-1</f>
        <v>-1.5444205595482545</v>
      </c>
      <c r="J24" s="20">
        <f>Volume!J24/Courant!I24-1</f>
        <v>34.577522135332515</v>
      </c>
      <c r="K24" s="20">
        <f>Volume!K24/Courant!J24-1</f>
        <v>-0.52860278946934058</v>
      </c>
      <c r="L24" s="20">
        <f>Volume!L24/Courant!K24-1</f>
        <v>0.96391249145424363</v>
      </c>
      <c r="M24" s="20">
        <f>Volume!M24/Courant!L24-1</f>
        <v>1.0461493892134612</v>
      </c>
      <c r="N24" s="20">
        <f>Volume!N24/Courant!M24-1</f>
        <v>-0.55760361497174138</v>
      </c>
      <c r="O24" s="20">
        <f>Volume!O24/Courant!N24-1</f>
        <v>1.3449639106946734</v>
      </c>
      <c r="P24" s="20">
        <f>Volume!P24/Courant!O24-1</f>
        <v>-0.22091417383859169</v>
      </c>
      <c r="Q24" s="20">
        <f>Volume!Q24/Courant!P24-1</f>
        <v>2.0621104669357706</v>
      </c>
      <c r="R24" s="20">
        <f>Volume!R24/Courant!Q24-1</f>
        <v>-0.93862212225342667</v>
      </c>
      <c r="S24" s="20">
        <f>Volume!S24/Courant!R24-1</f>
        <v>2.8131906472007167</v>
      </c>
      <c r="T24" s="20">
        <f>Volume!T24/Courant!S24-1</f>
        <v>0.23132227023566587</v>
      </c>
      <c r="U24" s="20">
        <f>Volume!U24/Courant!T24-1</f>
        <v>-0.10009439946707821</v>
      </c>
      <c r="V24" s="20">
        <f>Volume!V24/Courant!U24-1</f>
        <v>0.4565543974863171</v>
      </c>
    </row>
    <row r="25" spans="1:22" ht="20.25" customHeight="1" x14ac:dyDescent="0.25">
      <c r="A25" s="47"/>
      <c r="B25" s="10" t="s">
        <v>14</v>
      </c>
      <c r="C25" s="9"/>
      <c r="D25" s="20">
        <f>Volume!D25/Courant!C25-1</f>
        <v>9.6421316444869287E-2</v>
      </c>
      <c r="E25" s="20">
        <f>Volume!E25/Courant!D25-1</f>
        <v>2.6084660860915765E-2</v>
      </c>
      <c r="F25" s="20">
        <f>Volume!F25/Courant!E25-1</f>
        <v>9.0127156157879806E-2</v>
      </c>
      <c r="G25" s="20">
        <f>Volume!G25/Courant!F25-1</f>
        <v>-7.3155830024292046E-2</v>
      </c>
      <c r="H25" s="20">
        <f>Volume!H25/Courant!G25-1</f>
        <v>-4.7426396918862967E-2</v>
      </c>
      <c r="I25" s="20">
        <f>Volume!I25/Courant!H25-1</f>
        <v>9.1863945498343424E-2</v>
      </c>
      <c r="J25" s="20">
        <f>Volume!J25/Courant!I25-1</f>
        <v>-0.12029663416450143</v>
      </c>
      <c r="K25" s="20">
        <f>Volume!K25/Courant!J25-1</f>
        <v>0.1454243166893785</v>
      </c>
      <c r="L25" s="20">
        <f>Volume!L25/Courant!K25-1</f>
        <v>7.8209826788066872E-2</v>
      </c>
      <c r="M25" s="20">
        <f>Volume!M25/Courant!L25-1</f>
        <v>4.7954510352049562E-2</v>
      </c>
      <c r="N25" s="20">
        <f>Volume!N25/Courant!M25-1</f>
        <v>-0.10710146038047486</v>
      </c>
      <c r="O25" s="20">
        <f>Volume!O25/Courant!N25-1</f>
        <v>-7.4791515678600762E-2</v>
      </c>
      <c r="P25" s="20">
        <f>Volume!P25/Courant!O25-1</f>
        <v>0.19479803949269914</v>
      </c>
      <c r="Q25" s="20">
        <f>Volume!Q25/Courant!P25-1</f>
        <v>-5.3863819982519767E-2</v>
      </c>
      <c r="R25" s="20">
        <f>Volume!R25/Courant!Q25-1</f>
        <v>-2.1099735088727867E-2</v>
      </c>
      <c r="S25" s="20">
        <f>Volume!S25/Courant!R25-1</f>
        <v>6.0979060098002913E-2</v>
      </c>
      <c r="T25" s="20">
        <f>Volume!T25/Courant!S25-1</f>
        <v>-0.10207028599033263</v>
      </c>
      <c r="U25" s="20">
        <f>Volume!U25/Courant!T25-1</f>
        <v>2.2593237842642333E-2</v>
      </c>
      <c r="V25" s="20">
        <f>Volume!V25/Courant!U25-1</f>
        <v>1.6148574427172768E-2</v>
      </c>
    </row>
    <row r="26" spans="1:22" ht="20.25" customHeight="1" x14ac:dyDescent="0.25">
      <c r="A26" s="49"/>
      <c r="B26" s="11" t="s">
        <v>15</v>
      </c>
      <c r="C26" s="12"/>
      <c r="D26" s="21">
        <f>Volume!D26/Courant!C26-1</f>
        <v>7.4055918540923749E-2</v>
      </c>
      <c r="E26" s="21">
        <f>Volume!E26/Courant!D26-1</f>
        <v>4.1241884153692787E-2</v>
      </c>
      <c r="F26" s="21">
        <f>Volume!F26/Courant!E26-1</f>
        <v>9.1563086154728968E-3</v>
      </c>
      <c r="G26" s="21">
        <f>Volume!G26/Courant!F26-1</f>
        <v>-3.5706461033388259E-2</v>
      </c>
      <c r="H26" s="21">
        <f>Volume!H26/Courant!G26-1</f>
        <v>2.4132060237296304E-3</v>
      </c>
      <c r="I26" s="21">
        <f>Volume!I26/Courant!H26-1</f>
        <v>-1.895707529395918E-2</v>
      </c>
      <c r="J26" s="21">
        <f>Volume!J26/Courant!I26-1</f>
        <v>-1.759869785091428E-2</v>
      </c>
      <c r="K26" s="21">
        <f>Volume!K26/Courant!J26-1</f>
        <v>2.7854088334323901E-2</v>
      </c>
      <c r="L26" s="21">
        <f>Volume!L26/Courant!K26-1</f>
        <v>3.557641689437796E-2</v>
      </c>
      <c r="M26" s="21">
        <f>Volume!M26/Courant!L26-1</f>
        <v>2.8781769105381105E-2</v>
      </c>
      <c r="N26" s="21">
        <f>Volume!N26/Courant!M26-1</f>
        <v>1.7109583102393078E-2</v>
      </c>
      <c r="O26" s="21">
        <f>Volume!O26/Courant!N26-1</f>
        <v>3.0021938719458907E-2</v>
      </c>
      <c r="P26" s="21">
        <f>Volume!P26/Courant!O26-1</f>
        <v>6.179672034938144E-2</v>
      </c>
      <c r="Q26" s="21">
        <f>Volume!Q26/Courant!P26-1</f>
        <v>7.4455702295284532E-2</v>
      </c>
      <c r="R26" s="21">
        <f>Volume!R26/Courant!Q26-1</f>
        <v>-9.5395876841165683E-2</v>
      </c>
      <c r="S26" s="21">
        <f>Volume!S26/Courant!R26-1</f>
        <v>0.14717530475846186</v>
      </c>
      <c r="T26" s="21">
        <f>Volume!T26/Courant!S26-1</f>
        <v>6.4277791755536162E-2</v>
      </c>
      <c r="U26" s="21">
        <f>Volume!U26/Courant!T26-1</f>
        <v>7.3429785377613799E-2</v>
      </c>
      <c r="V26" s="21">
        <f>Volume!V26/Courant!U26-1</f>
        <v>0.10467223997524888</v>
      </c>
    </row>
    <row r="29" spans="1:22" ht="25.5" customHeight="1" x14ac:dyDescent="0.25">
      <c r="C29" s="4">
        <v>1996</v>
      </c>
      <c r="D29" s="4">
        <v>1997</v>
      </c>
      <c r="E29" s="4">
        <v>1998</v>
      </c>
      <c r="F29" s="4">
        <v>1999</v>
      </c>
      <c r="G29" s="4">
        <v>2000</v>
      </c>
      <c r="H29" s="4">
        <v>2001</v>
      </c>
      <c r="I29" s="4">
        <v>2002</v>
      </c>
      <c r="J29" s="4">
        <v>2003</v>
      </c>
      <c r="K29" s="4">
        <v>2004</v>
      </c>
      <c r="L29" s="4">
        <v>2005</v>
      </c>
      <c r="M29" s="4">
        <v>2006</v>
      </c>
      <c r="N29" s="4">
        <v>2007</v>
      </c>
      <c r="O29" s="4">
        <v>2008</v>
      </c>
      <c r="P29" s="4">
        <v>2009</v>
      </c>
      <c r="Q29" s="4">
        <v>2010</v>
      </c>
      <c r="R29" s="4">
        <v>2011</v>
      </c>
      <c r="S29" s="4">
        <v>2012</v>
      </c>
      <c r="T29" s="4">
        <v>2013</v>
      </c>
      <c r="U29" s="4">
        <v>2014</v>
      </c>
      <c r="V29" s="4">
        <v>2015</v>
      </c>
    </row>
    <row r="30" spans="1:22" ht="20.25" customHeight="1" x14ac:dyDescent="0.25">
      <c r="B30" s="31"/>
      <c r="C30" s="6"/>
      <c r="D30" s="6"/>
      <c r="E30" s="6"/>
      <c r="F30" s="6"/>
      <c r="G30" s="6"/>
      <c r="H30" s="6"/>
      <c r="I30" s="6"/>
      <c r="J30" s="6"/>
      <c r="K30" s="6"/>
      <c r="L30" s="6"/>
      <c r="M30" s="6"/>
      <c r="N30" s="6"/>
      <c r="O30" s="6"/>
      <c r="P30" s="6"/>
      <c r="Q30" s="6"/>
      <c r="R30" s="6"/>
      <c r="S30" s="6"/>
      <c r="T30" s="6"/>
      <c r="U30" s="6"/>
      <c r="V30" s="6"/>
    </row>
    <row r="31" spans="1:22" ht="25.5" customHeight="1" x14ac:dyDescent="0.25">
      <c r="A31" s="47" t="s">
        <v>16</v>
      </c>
      <c r="B31" s="7" t="s">
        <v>2</v>
      </c>
      <c r="C31" s="19"/>
      <c r="D31" s="19">
        <f>Volume!D31/Courant!C31-1</f>
        <v>5.7226549604577182E-2</v>
      </c>
      <c r="E31" s="19">
        <f>Volume!E31/Courant!D31-1</f>
        <v>4.9306949650350651E-2</v>
      </c>
      <c r="F31" s="19">
        <f>Volume!F31/Courant!E31-1</f>
        <v>1.617527443077682E-2</v>
      </c>
      <c r="G31" s="19">
        <f>Volume!G31/Courant!F31-1</f>
        <v>-2.0684000574256678E-2</v>
      </c>
      <c r="H31" s="19">
        <f>Volume!H31/Courant!G31-1</f>
        <v>1.2137191547452186E-3</v>
      </c>
      <c r="I31" s="19">
        <f>Volume!I31/Courant!H31-1</f>
        <v>-1.6676421383281292E-2</v>
      </c>
      <c r="J31" s="19">
        <f>Volume!J31/Courant!I31-1</f>
        <v>-1.3595359424620423E-2</v>
      </c>
      <c r="K31" s="19">
        <f>Volume!K31/Courant!J31-1</f>
        <v>1.3924287775894495E-2</v>
      </c>
      <c r="L31" s="19">
        <f>Volume!L31/Courant!K31-1</f>
        <v>1.7212473672054029E-2</v>
      </c>
      <c r="M31" s="19">
        <f>Volume!M31/Courant!L31-1</f>
        <v>1.5158423636683294E-2</v>
      </c>
      <c r="N31" s="19">
        <f>Volume!N31/Courant!M31-1</f>
        <v>1.7650367837756642E-2</v>
      </c>
      <c r="O31" s="19">
        <f>Volume!O31/Courant!N31-1</f>
        <v>2.5428437187212216E-2</v>
      </c>
      <c r="P31" s="19">
        <f>Volume!P31/Courant!O31-1</f>
        <v>3.2514537188284676E-2</v>
      </c>
      <c r="Q31" s="19">
        <f>Volume!Q31/Courant!P31-1</f>
        <v>2.0176385920530393E-2</v>
      </c>
      <c r="R31" s="19">
        <f>Volume!R31/Courant!Q31-1</f>
        <v>-4.1986176890141946E-2</v>
      </c>
      <c r="S31" s="19">
        <f>Volume!S31/Courant!R31-1</f>
        <v>0.10069087065487614</v>
      </c>
      <c r="T31" s="19">
        <f>Volume!T31/Courant!S31-1</f>
        <v>9.3058191209163699E-2</v>
      </c>
      <c r="U31" s="19">
        <f>Volume!U31/Courant!T31-1</f>
        <v>8.7693387753157603E-2</v>
      </c>
      <c r="V31" s="19">
        <f>Volume!V31/Courant!U31-1</f>
        <v>8.8428716748328418E-2</v>
      </c>
    </row>
    <row r="32" spans="1:22" ht="20.25" customHeight="1" x14ac:dyDescent="0.25">
      <c r="A32" s="47"/>
      <c r="B32" s="5" t="s">
        <v>3</v>
      </c>
      <c r="C32" s="9"/>
      <c r="D32" s="20">
        <f>Volume!D32/Courant!C32-1</f>
        <v>6.5264621613289053E-2</v>
      </c>
      <c r="E32" s="20">
        <f>Volume!E32/Courant!D32-1</f>
        <v>5.4025359136593121E-2</v>
      </c>
      <c r="F32" s="20">
        <f>Volume!F32/Courant!E32-1</f>
        <v>3.0268476969423697E-2</v>
      </c>
      <c r="G32" s="20">
        <f>Volume!G32/Courant!F32-1</f>
        <v>-2.2643028234288876E-2</v>
      </c>
      <c r="H32" s="20">
        <f>Volume!H32/Courant!G32-1</f>
        <v>2.4294814490528616E-3</v>
      </c>
      <c r="I32" s="20">
        <f>Volume!I32/Courant!H32-1</f>
        <v>-2.9338481711602138E-2</v>
      </c>
      <c r="J32" s="20">
        <f>Volume!J32/Courant!I32-1</f>
        <v>-1.9130691845217207E-2</v>
      </c>
      <c r="K32" s="20">
        <f>Volume!K32/Courant!J32-1</f>
        <v>7.7162705033129164E-4</v>
      </c>
      <c r="L32" s="20">
        <f>Volume!L32/Courant!K32-1</f>
        <v>2.5379442084403792E-2</v>
      </c>
      <c r="M32" s="20">
        <f>Volume!M32/Courant!L32-1</f>
        <v>1.1986355020858097E-2</v>
      </c>
      <c r="N32" s="20">
        <f>Volume!N32/Courant!M32-1</f>
        <v>1.3089176316618989E-2</v>
      </c>
      <c r="O32" s="20">
        <f>Volume!O32/Courant!N32-1</f>
        <v>3.4049162800041E-2</v>
      </c>
      <c r="P32" s="20">
        <f>Volume!P32/Courant!O32-1</f>
        <v>3.5036355324676638E-2</v>
      </c>
      <c r="Q32" s="20">
        <f>Volume!Q32/Courant!P32-1</f>
        <v>2.5767498029713565E-2</v>
      </c>
      <c r="R32" s="20">
        <f>Volume!R32/Courant!Q32-1</f>
        <v>-3.8198121172228316E-2</v>
      </c>
      <c r="S32" s="20">
        <f>Volume!S32/Courant!R32-1</f>
        <v>8.5656738616023631E-2</v>
      </c>
      <c r="T32" s="20">
        <f>Volume!T32/Courant!S32-1</f>
        <v>0.1008873467155893</v>
      </c>
      <c r="U32" s="20">
        <f>Volume!U32/Courant!T32-1</f>
        <v>8.818132901618192E-2</v>
      </c>
      <c r="V32" s="20">
        <f>Volume!V32/Courant!U32-1</f>
        <v>6.9585281573774749E-2</v>
      </c>
    </row>
    <row r="33" spans="1:22" ht="20.25" customHeight="1" x14ac:dyDescent="0.25">
      <c r="A33" s="47"/>
      <c r="B33" s="5" t="s">
        <v>4</v>
      </c>
      <c r="C33" s="9"/>
      <c r="D33" s="20">
        <f>Volume!D33/Courant!C33-1</f>
        <v>-8.1877110756303217E-3</v>
      </c>
      <c r="E33" s="20">
        <f>Volume!E33/Courant!D33-1</f>
        <v>6.2274300080398248E-3</v>
      </c>
      <c r="F33" s="20">
        <f>Volume!F33/Courant!E33-1</f>
        <v>-0.11660382432530858</v>
      </c>
      <c r="G33" s="20">
        <f>Volume!G33/Courant!F33-1</f>
        <v>2.9214930096514991E-3</v>
      </c>
      <c r="H33" s="20">
        <f>Volume!H33/Courant!G33-1</f>
        <v>-1.2812950314079918E-2</v>
      </c>
      <c r="I33" s="20">
        <f>Volume!I33/Courant!H33-1</f>
        <v>0.12540888859759414</v>
      </c>
      <c r="J33" s="20">
        <f>Volume!J33/Courant!I33-1</f>
        <v>4.0032043519570681E-2</v>
      </c>
      <c r="K33" s="20">
        <f>Volume!K33/Courant!J33-1</f>
        <v>0.13721432175359261</v>
      </c>
      <c r="L33" s="20">
        <f>Volume!L33/Courant!K33-1</f>
        <v>-4.7902667951239541E-2</v>
      </c>
      <c r="M33" s="20">
        <f>Volume!M33/Courant!L33-1</f>
        <v>4.2494583720210422E-2</v>
      </c>
      <c r="N33" s="20">
        <f>Volume!N33/Courant!M33-1</f>
        <v>5.6921766512660232E-2</v>
      </c>
      <c r="O33" s="20">
        <f>Volume!O33/Courant!N33-1</f>
        <v>-4.425355030798539E-2</v>
      </c>
      <c r="P33" s="20">
        <f>Volume!P33/Courant!O33-1</f>
        <v>1.0326067811337714E-2</v>
      </c>
      <c r="Q33" s="20">
        <f>Volume!Q33/Courant!P33-1</f>
        <v>-2.8749906435215689E-2</v>
      </c>
      <c r="R33" s="20">
        <f>Volume!R33/Courant!Q33-1</f>
        <v>-7.9033800030263723E-2</v>
      </c>
      <c r="S33" s="20">
        <f>Volume!S33/Courant!R33-1</f>
        <v>0.28394517290266097</v>
      </c>
      <c r="T33" s="20">
        <f>Volume!T33/Courant!S33-1</f>
        <v>2.3920710071934748E-2</v>
      </c>
      <c r="U33" s="20">
        <f>Volume!U33/Courant!T33-1</f>
        <v>8.3397898506720303E-2</v>
      </c>
      <c r="V33" s="20">
        <f>Volume!V33/Courant!U33-1</f>
        <v>0.24982114743914896</v>
      </c>
    </row>
    <row r="34" spans="1:22" ht="20.25" customHeight="1" x14ac:dyDescent="0.25">
      <c r="A34" s="47"/>
      <c r="B34" s="10" t="s">
        <v>5</v>
      </c>
      <c r="C34" s="9"/>
      <c r="D34" s="20">
        <f>Volume!D34/Courant!C34-1</f>
        <v>8.59635075062819E-2</v>
      </c>
      <c r="E34" s="20">
        <f>Volume!E34/Courant!D34-1</f>
        <v>5.5899983185857538E-2</v>
      </c>
      <c r="F34" s="20">
        <f>Volume!F34/Courant!E34-1</f>
        <v>-5.5774920271580153E-2</v>
      </c>
      <c r="G34" s="20">
        <f>Volume!G34/Courant!F34-1</f>
        <v>-4.7642331927927661E-2</v>
      </c>
      <c r="H34" s="20">
        <f>Volume!H34/Courant!G34-1</f>
        <v>-7.3338541017480274E-3</v>
      </c>
      <c r="I34" s="20">
        <f>Volume!I34/Courant!H34-1</f>
        <v>3.2671818488083426E-2</v>
      </c>
      <c r="J34" s="20">
        <f>Volume!J34/Courant!I34-1</f>
        <v>2.7315117994682225E-2</v>
      </c>
      <c r="K34" s="20">
        <f>Volume!K34/Courant!J34-1</f>
        <v>0.11062295168097291</v>
      </c>
      <c r="L34" s="20">
        <f>Volume!L34/Courant!K34-1</f>
        <v>0.14198009405814949</v>
      </c>
      <c r="M34" s="20">
        <f>Volume!M34/Courant!L34-1</f>
        <v>-3.863400346830137E-2</v>
      </c>
      <c r="N34" s="20">
        <f>Volume!N34/Courant!M34-1</f>
        <v>-7.604896600376998E-3</v>
      </c>
      <c r="O34" s="20">
        <f>Volume!O34/Courant!N34-1</f>
        <v>-5.2211219229632899E-2</v>
      </c>
      <c r="P34" s="20">
        <f>Volume!P34/Courant!O34-1</f>
        <v>0.14683253914492989</v>
      </c>
      <c r="Q34" s="20">
        <f>Volume!Q34/Courant!P34-1</f>
        <v>0.1242824100273161</v>
      </c>
      <c r="R34" s="20">
        <f>Volume!R34/Courant!Q34-1</f>
        <v>-0.21821672175189577</v>
      </c>
      <c r="S34" s="20">
        <f>Volume!S34/Courant!R34-1</f>
        <v>0.34759470825752903</v>
      </c>
      <c r="T34" s="20">
        <f>Volume!T34/Courant!S34-1</f>
        <v>-5.4836601307189592E-2</v>
      </c>
      <c r="U34" s="20">
        <f>Volume!U34/Courant!T34-1</f>
        <v>2.1286906740702882E-3</v>
      </c>
      <c r="V34" s="20">
        <f>Volume!V34/Courant!U34-1</f>
        <v>0.16628245402653463</v>
      </c>
    </row>
    <row r="35" spans="1:22" ht="20.25" customHeight="1" x14ac:dyDescent="0.25">
      <c r="A35" s="47"/>
      <c r="B35" s="11" t="s">
        <v>6</v>
      </c>
      <c r="C35" s="12"/>
      <c r="D35" s="21">
        <f>Volume!D35/Courant!C35-1</f>
        <v>6.4432085382898574E-2</v>
      </c>
      <c r="E35" s="21">
        <f>Volume!E35/Courant!D35-1</f>
        <v>5.1026798605821044E-2</v>
      </c>
      <c r="F35" s="21">
        <f>Volume!F35/Courant!E35-1</f>
        <v>-2.466728736513546E-3</v>
      </c>
      <c r="G35" s="21">
        <f>Volume!G35/Courant!F35-1</f>
        <v>-2.7544814105718518E-2</v>
      </c>
      <c r="H35" s="21">
        <f>Volume!H35/Courant!G35-1</f>
        <v>-9.4824287706596344E-4</v>
      </c>
      <c r="I35" s="21">
        <f>Volume!I35/Courant!H35-1</f>
        <v>-4.4739328388045951E-3</v>
      </c>
      <c r="J35" s="21">
        <f>Volume!J35/Courant!I35-1</f>
        <v>-3.5837273344583309E-3</v>
      </c>
      <c r="K35" s="21">
        <f>Volume!K35/Courant!J35-1</f>
        <v>3.8150975558902456E-2</v>
      </c>
      <c r="L35" s="21">
        <f>Volume!L35/Courant!K35-1</f>
        <v>5.1700708864496292E-2</v>
      </c>
      <c r="M35" s="21">
        <f>Volume!M35/Courant!L35-1</f>
        <v>-1.2844481307086042E-3</v>
      </c>
      <c r="N35" s="21">
        <f>Volume!N35/Courant!M35-1</f>
        <v>1.0092990942123903E-2</v>
      </c>
      <c r="O35" s="21">
        <f>Volume!O35/Courant!N35-1</f>
        <v>2.3832229756972634E-3</v>
      </c>
      <c r="P35" s="21">
        <f>Volume!P35/Courant!O35-1</f>
        <v>6.5269319652452307E-2</v>
      </c>
      <c r="Q35" s="21">
        <f>Volume!Q35/Courant!P35-1</f>
        <v>4.9880993334404877E-2</v>
      </c>
      <c r="R35" s="21">
        <f>Volume!R35/Courant!Q35-1</f>
        <v>-9.5259566716087596E-2</v>
      </c>
      <c r="S35" s="21">
        <f>Volume!S35/Courant!R35-1</f>
        <v>0.16726209348160781</v>
      </c>
      <c r="T35" s="21">
        <f>Volume!T35/Courant!S35-1</f>
        <v>4.7329271004273865E-2</v>
      </c>
      <c r="U35" s="21">
        <f>Volume!U35/Courant!T35-1</f>
        <v>6.3869471142046219E-2</v>
      </c>
      <c r="V35" s="21">
        <f>Volume!V35/Courant!U35-1</f>
        <v>0.10834289151266474</v>
      </c>
    </row>
    <row r="36" spans="1:22" ht="20.25" customHeight="1" x14ac:dyDescent="0.25">
      <c r="A36" s="47"/>
      <c r="B36" s="10"/>
      <c r="C36" s="6"/>
      <c r="D36" s="22"/>
      <c r="E36" s="22"/>
      <c r="F36" s="22"/>
      <c r="G36" s="22"/>
      <c r="H36" s="22"/>
      <c r="I36" s="22"/>
      <c r="J36" s="22"/>
      <c r="K36" s="22"/>
      <c r="L36" s="22"/>
      <c r="M36" s="22"/>
      <c r="N36" s="22"/>
      <c r="O36" s="22"/>
      <c r="P36" s="22"/>
      <c r="Q36" s="22"/>
      <c r="R36" s="22"/>
      <c r="S36" s="22"/>
      <c r="T36" s="22"/>
      <c r="U36" s="22"/>
      <c r="V36" s="22"/>
    </row>
    <row r="37" spans="1:22" ht="20.25" customHeight="1" x14ac:dyDescent="0.25">
      <c r="A37" s="48"/>
      <c r="B37" s="10" t="s">
        <v>18</v>
      </c>
      <c r="C37" s="9"/>
      <c r="D37" s="20">
        <f>Volume!D37/Courant!C37-1</f>
        <v>2.6346616284426139E-2</v>
      </c>
      <c r="E37" s="20">
        <f>Volume!E37/Courant!D37-1</f>
        <v>4.9495697822045548E-2</v>
      </c>
      <c r="F37" s="20">
        <f>Volume!F37/Courant!E37-1</f>
        <v>3.6064685033917243E-2</v>
      </c>
      <c r="G37" s="20">
        <f>Volume!G37/Courant!F37-1</f>
        <v>1.9371790348600593E-2</v>
      </c>
      <c r="H37" s="20">
        <f>Volume!H37/Courant!G37-1</f>
        <v>2.7686024219576222E-2</v>
      </c>
      <c r="I37" s="20">
        <f>Volume!I37/Courant!H37-1</f>
        <v>-1.2907916151959631E-2</v>
      </c>
      <c r="J37" s="20">
        <f>Volume!J37/Courant!I37-1</f>
        <v>1.2822930278496569E-2</v>
      </c>
      <c r="K37" s="20">
        <f>Volume!K37/Courant!J37-1</f>
        <v>1.4805417192680359E-3</v>
      </c>
      <c r="L37" s="20">
        <f>Volume!L37/Courant!K37-1</f>
        <v>1.1157936021963577E-2</v>
      </c>
      <c r="M37" s="20">
        <f>Volume!M37/Courant!L37-1</f>
        <v>9.7309344621403504E-3</v>
      </c>
      <c r="N37" s="20">
        <f>Volume!N37/Courant!M37-1</f>
        <v>5.4260334985030134E-2</v>
      </c>
      <c r="O37" s="20">
        <f>Volume!O37/Courant!N37-1</f>
        <v>6.2258439917446395E-3</v>
      </c>
      <c r="P37" s="20">
        <f>Volume!P37/Courant!O37-1</f>
        <v>3.9190290388088078E-2</v>
      </c>
      <c r="Q37" s="20">
        <f>Volume!Q37/Courant!P37-1</f>
        <v>4.5338121898950812E-2</v>
      </c>
      <c r="R37" s="20">
        <f>Volume!R37/Courant!Q37-1</f>
        <v>-5.2022579344036091E-2</v>
      </c>
      <c r="S37" s="20">
        <f>Volume!S37/Courant!R37-1</f>
        <v>9.3644051849685273E-2</v>
      </c>
      <c r="T37" s="20">
        <f>Volume!T37/Courant!S37-1</f>
        <v>4.1861887312363733E-2</v>
      </c>
      <c r="U37" s="20">
        <f>Volume!U37/Courant!T37-1</f>
        <v>0.10179540215718141</v>
      </c>
      <c r="V37" s="20">
        <f>Volume!V37/Courant!U37-1</f>
        <v>0.12373992778220599</v>
      </c>
    </row>
    <row r="38" spans="1:22" ht="20.25" customHeight="1" x14ac:dyDescent="0.25">
      <c r="A38" s="48"/>
      <c r="B38" s="10" t="s">
        <v>19</v>
      </c>
      <c r="C38" s="9"/>
      <c r="D38" s="20">
        <f>Volume!D38/Courant!C38-1</f>
        <v>6.3989482151906252E-2</v>
      </c>
      <c r="E38" s="20">
        <f>Volume!E38/Courant!D38-1</f>
        <v>6.4431664930535426E-2</v>
      </c>
      <c r="F38" s="20">
        <f>Volume!F38/Courant!E38-1</f>
        <v>-2.4233683760138458E-2</v>
      </c>
      <c r="G38" s="20">
        <f>Volume!G38/Courant!F38-1</f>
        <v>-0.31533361707393437</v>
      </c>
      <c r="H38" s="20">
        <f>Volume!H38/Courant!G38-1</f>
        <v>-0.13468577486836841</v>
      </c>
      <c r="I38" s="20">
        <f>Volume!I38/Courant!H38-1</f>
        <v>0.24741203602485351</v>
      </c>
      <c r="J38" s="20">
        <f>Volume!J38/Courant!I38-1</f>
        <v>-0.17203050412110255</v>
      </c>
      <c r="K38" s="20">
        <f>Volume!K38/Courant!J38-1</f>
        <v>0.11987143255997657</v>
      </c>
      <c r="L38" s="20">
        <f>Volume!L38/Courant!K38-1</f>
        <v>-5.5166357645700548E-2</v>
      </c>
      <c r="M38" s="20">
        <f>Volume!M38/Courant!L38-1</f>
        <v>0.12018128511975523</v>
      </c>
      <c r="N38" s="20">
        <f>Volume!N38/Courant!M38-1</f>
        <v>0.21048847657171832</v>
      </c>
      <c r="O38" s="20">
        <f>Volume!O38/Courant!N38-1</f>
        <v>6.2336857275061774E-2</v>
      </c>
      <c r="P38" s="20">
        <f>Volume!P38/Courant!O38-1</f>
        <v>3.6376905392741854E-2</v>
      </c>
      <c r="Q38" s="20">
        <f>Volume!Q38/Courant!P38-1</f>
        <v>0.22788816232399478</v>
      </c>
      <c r="R38" s="20">
        <f>Volume!R38/Courant!Q38-1</f>
        <v>-0.38539597715119911</v>
      </c>
      <c r="S38" s="20">
        <f>Volume!S38/Courant!R38-1</f>
        <v>0.52580663215335122</v>
      </c>
      <c r="T38" s="20">
        <f>Volume!T38/Courant!S38-1</f>
        <v>0.49876781613395749</v>
      </c>
      <c r="U38" s="20">
        <f>Volume!U38/Courant!T38-1</f>
        <v>0.18877959174966175</v>
      </c>
      <c r="V38" s="20">
        <f>Volume!V38/Courant!U38-1</f>
        <v>0.14724994441068806</v>
      </c>
    </row>
    <row r="39" spans="1:22" ht="20.25" customHeight="1" x14ac:dyDescent="0.25">
      <c r="A39" s="48"/>
      <c r="B39" s="10" t="s">
        <v>13</v>
      </c>
      <c r="C39" s="9"/>
      <c r="D39" s="20">
        <f>Volume!D39/Courant!C39-1</f>
        <v>-0.69830063017053434</v>
      </c>
      <c r="E39" s="20">
        <f>Volume!E39/Courant!D39-1</f>
        <v>-12.763162237993066</v>
      </c>
      <c r="F39" s="20">
        <f>Volume!F39/Courant!E39-1</f>
        <v>-30.752358680751552</v>
      </c>
      <c r="G39" s="20">
        <f>Volume!G39/Courant!F39-1</f>
        <v>-1.1454721529247061</v>
      </c>
      <c r="H39" s="20">
        <f>Volume!H39/Courant!G39-1</f>
        <v>-0.76194056428317047</v>
      </c>
      <c r="I39" s="20">
        <f>Volume!I39/Courant!H39-1</f>
        <v>-4.0476418324162449</v>
      </c>
      <c r="J39" s="20">
        <f>Volume!J39/Courant!I39-1</f>
        <v>-1.3381415908084502</v>
      </c>
      <c r="K39" s="20">
        <f>Volume!K39/Courant!J39-1</f>
        <v>-1.1362648412029372</v>
      </c>
      <c r="L39" s="20">
        <f>Volume!L39/Courant!K39-1</f>
        <v>-6.9616945074008791</v>
      </c>
      <c r="M39" s="20">
        <f>Volume!M39/Courant!L39-1</f>
        <v>-2.3046063780619317</v>
      </c>
      <c r="N39" s="20">
        <f>Volume!N39/Courant!M39-1</f>
        <v>-0.20723248459015442</v>
      </c>
      <c r="O39" s="20">
        <f>Volume!O39/Courant!N39-1</f>
        <v>-1.6249992474095838</v>
      </c>
      <c r="P39" s="20">
        <f>Volume!P39/Courant!O39-1</f>
        <v>-2.6115120232882409</v>
      </c>
      <c r="Q39" s="20">
        <f>Volume!Q39/Courant!P39-1</f>
        <v>-1.4054005256083615</v>
      </c>
      <c r="R39" s="20">
        <f>Volume!R39/Courant!Q39-1</f>
        <v>-3.6091471274022791</v>
      </c>
      <c r="S39" s="20">
        <f>Volume!S39/Courant!R39-1</f>
        <v>-1.5749194806264466</v>
      </c>
      <c r="T39" s="20">
        <f>Volume!T39/Courant!S39-1</f>
        <v>0.29998286181054956</v>
      </c>
      <c r="U39" s="20">
        <f>Volume!U39/Courant!T39-1</f>
        <v>-1.101353258729268</v>
      </c>
      <c r="V39" s="20">
        <f>Volume!V39/Courant!U39-1</f>
        <v>-0.44310504349909807</v>
      </c>
    </row>
    <row r="40" spans="1:22" ht="20.25" customHeight="1" x14ac:dyDescent="0.25">
      <c r="A40" s="48"/>
      <c r="B40" s="10" t="s">
        <v>14</v>
      </c>
      <c r="C40" s="9"/>
      <c r="D40" s="20">
        <f>Volume!D40/Courant!C40-1</f>
        <v>8.9720185393657337E-2</v>
      </c>
      <c r="E40" s="20">
        <f>Volume!E40/Courant!D40-1</f>
        <v>2.3043693856922065E-2</v>
      </c>
      <c r="F40" s="20">
        <f>Volume!F40/Courant!E40-1</f>
        <v>5.525899192752437E-2</v>
      </c>
      <c r="G40" s="20">
        <f>Volume!G40/Courant!F40-1</f>
        <v>-8.704675655943972E-2</v>
      </c>
      <c r="H40" s="20">
        <f>Volume!H40/Courant!G40-1</f>
        <v>-3.181346793923967E-2</v>
      </c>
      <c r="I40" s="20">
        <f>Volume!I40/Courant!H40-1</f>
        <v>0.10581630465119907</v>
      </c>
      <c r="J40" s="20">
        <f>Volume!J40/Courant!I40-1</f>
        <v>-0.1184615689712708</v>
      </c>
      <c r="K40" s="20">
        <f>Volume!K40/Courant!J40-1</f>
        <v>0.15109914952592685</v>
      </c>
      <c r="L40" s="20">
        <f>Volume!L40/Courant!K40-1</f>
        <v>8.3858097366110051E-2</v>
      </c>
      <c r="M40" s="20">
        <f>Volume!M40/Courant!L40-1</f>
        <v>5.7867760442171345E-2</v>
      </c>
      <c r="N40" s="20">
        <f>Volume!N40/Courant!M40-1</f>
        <v>-0.10627149142845782</v>
      </c>
      <c r="O40" s="20">
        <f>Volume!O40/Courant!N40-1</f>
        <v>-7.7986173232676204E-2</v>
      </c>
      <c r="P40" s="20">
        <f>Volume!P40/Courant!O40-1</f>
        <v>0.18102286520586675</v>
      </c>
      <c r="Q40" s="20">
        <f>Volume!Q40/Courant!P40-1</f>
        <v>-4.3208405785616022E-2</v>
      </c>
      <c r="R40" s="20">
        <f>Volume!R40/Courant!Q40-1</f>
        <v>-1.4601464376981066E-2</v>
      </c>
      <c r="S40" s="20">
        <f>Volume!S40/Courant!R40-1</f>
        <v>6.033814977995422E-2</v>
      </c>
      <c r="T40" s="20">
        <f>Volume!T40/Courant!S40-1</f>
        <v>-7.8871006424686807E-2</v>
      </c>
      <c r="U40" s="20">
        <f>Volume!U40/Courant!T40-1</f>
        <v>4.72491210151047E-2</v>
      </c>
      <c r="V40" s="20">
        <f>Volume!V40/Courant!U40-1</f>
        <v>7.2178505246911939E-2</v>
      </c>
    </row>
    <row r="41" spans="1:22" ht="20.25" customHeight="1" x14ac:dyDescent="0.25">
      <c r="A41" s="48"/>
      <c r="B41" s="11" t="s">
        <v>15</v>
      </c>
      <c r="C41" s="12"/>
      <c r="D41" s="21">
        <f>Volume!D41/Courant!C41-1</f>
        <v>6.4432085382898796E-2</v>
      </c>
      <c r="E41" s="21">
        <f>Volume!E41/Courant!D41-1</f>
        <v>5.1026685060967969E-2</v>
      </c>
      <c r="F41" s="21">
        <f>Volume!F41/Courant!E41-1</f>
        <v>-2.4667287365134349E-3</v>
      </c>
      <c r="G41" s="21">
        <f>Volume!G41/Courant!F41-1</f>
        <v>-2.7544814105718518E-2</v>
      </c>
      <c r="H41" s="21">
        <f>Volume!H41/Courant!G41-1</f>
        <v>-9.482428770657414E-4</v>
      </c>
      <c r="I41" s="21">
        <f>Volume!I41/Courant!H41-1</f>
        <v>-4.4739328388045951E-3</v>
      </c>
      <c r="J41" s="21">
        <f>Volume!J41/Courant!I41-1</f>
        <v>-3.5837273344583309E-3</v>
      </c>
      <c r="K41" s="21">
        <f>Volume!K41/Courant!J41-1</f>
        <v>3.6917661049075123E-2</v>
      </c>
      <c r="L41" s="21">
        <f>Volume!L41/Courant!K41-1</f>
        <v>5.170070886449607E-2</v>
      </c>
      <c r="M41" s="21">
        <f>Volume!M41/Courant!L41-1</f>
        <v>-1.2844481307083822E-3</v>
      </c>
      <c r="N41" s="21">
        <f>Volume!N41/Courant!M41-1</f>
        <v>1.0092990942123681E-2</v>
      </c>
      <c r="O41" s="21">
        <f>Volume!O41/Courant!N41-1</f>
        <v>2.3832229756977075E-3</v>
      </c>
      <c r="P41" s="21">
        <f>Volume!P41/Courant!O41-1</f>
        <v>6.5269319652452529E-2</v>
      </c>
      <c r="Q41" s="21">
        <f>Volume!Q41/Courant!P41-1</f>
        <v>4.9880993334405099E-2</v>
      </c>
      <c r="R41" s="21">
        <f>Volume!R41/Courant!Q41-1</f>
        <v>-9.5259566716087263E-2</v>
      </c>
      <c r="S41" s="21">
        <f>Volume!S41/Courant!R41-1</f>
        <v>0.16726209348160781</v>
      </c>
      <c r="T41" s="21">
        <f>Volume!T41/Courant!S41-1</f>
        <v>4.7329220481563405E-2</v>
      </c>
      <c r="U41" s="21">
        <f>Volume!U41/Courant!T41-1</f>
        <v>6.3869471142046219E-2</v>
      </c>
      <c r="V41" s="21">
        <f>Volume!V41/Courant!U41-1</f>
        <v>0.10834284427366359</v>
      </c>
    </row>
  </sheetData>
  <mergeCells count="3">
    <mergeCell ref="C2:K4"/>
    <mergeCell ref="A9:A26"/>
    <mergeCell ref="A31:A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541D-F7AE-448A-B860-CE00C1BF83D8}">
  <dimension ref="A2:M4"/>
  <sheetViews>
    <sheetView topLeftCell="A48" zoomScale="150" zoomScaleNormal="150" workbookViewId="0">
      <selection activeCell="N12" sqref="N12"/>
    </sheetView>
  </sheetViews>
  <sheetFormatPr baseColWidth="10" defaultRowHeight="14.4" x14ac:dyDescent="0.3"/>
  <sheetData>
    <row r="2" spans="1:13" s="39" customFormat="1" ht="14.4" customHeight="1" x14ac:dyDescent="0.3">
      <c r="A2" s="50" t="s">
        <v>30</v>
      </c>
      <c r="B2" s="51"/>
      <c r="C2" s="51"/>
      <c r="D2" s="51"/>
      <c r="E2" s="51"/>
      <c r="F2" s="51"/>
      <c r="G2" s="51"/>
      <c r="H2" s="51"/>
      <c r="I2" s="51"/>
      <c r="J2" s="51"/>
      <c r="K2" s="51"/>
      <c r="L2" s="51"/>
      <c r="M2" s="51"/>
    </row>
    <row r="3" spans="1:13" s="39" customFormat="1" ht="14.4" customHeight="1" x14ac:dyDescent="0.3">
      <c r="A3" s="50"/>
      <c r="B3" s="51"/>
      <c r="C3" s="51"/>
      <c r="D3" s="51"/>
      <c r="E3" s="51"/>
      <c r="F3" s="51"/>
      <c r="G3" s="51"/>
      <c r="H3" s="51"/>
      <c r="I3" s="51"/>
      <c r="J3" s="51"/>
      <c r="K3" s="51"/>
      <c r="L3" s="51"/>
      <c r="M3" s="51"/>
    </row>
    <row r="4" spans="1:13" s="39" customFormat="1" ht="38.4" customHeight="1" x14ac:dyDescent="0.3">
      <c r="A4" s="50"/>
      <c r="B4" s="51"/>
      <c r="C4" s="51"/>
      <c r="D4" s="51"/>
      <c r="E4" s="51"/>
      <c r="F4" s="51"/>
      <c r="G4" s="51"/>
      <c r="H4" s="51"/>
      <c r="I4" s="51"/>
      <c r="J4" s="51"/>
      <c r="K4" s="51"/>
      <c r="L4" s="51"/>
      <c r="M4" s="51"/>
    </row>
  </sheetData>
  <mergeCells count="1">
    <mergeCell ref="A2:M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Resume</vt:lpstr>
      <vt:lpstr>Courant</vt:lpstr>
      <vt:lpstr>Volume</vt:lpstr>
      <vt:lpstr>Taux_de_croissance_reelle</vt:lpstr>
      <vt:lpstr>Methodologie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 Amine</dc:creator>
  <cp:lastModifiedBy>N'Dri Kouakou Jean Daniel Andre</cp:lastModifiedBy>
  <dcterms:created xsi:type="dcterms:W3CDTF">2022-12-14T10:14:16Z</dcterms:created>
  <dcterms:modified xsi:type="dcterms:W3CDTF">2023-10-27T11:10:23Z</dcterms:modified>
</cp:coreProperties>
</file>